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nico_parent/Library/CloudStorage/GoogleDrive-n.parent@morpheus-formation.fr/Drive partagés/1.MORPHEUS FORMATION/1.Formations/Excel/0.Produits Excel/0.Exercices Excel/"/>
    </mc:Choice>
  </mc:AlternateContent>
  <xr:revisionPtr revIDLastSave="0" documentId="13_ncr:1_{C9C8AF68-9343-C248-95FC-4F214758D1AA}" xr6:coauthVersionLast="47" xr6:coauthVersionMax="47" xr10:uidLastSave="{00000000-0000-0000-0000-000000000000}"/>
  <bookViews>
    <workbookView xWindow="0" yWindow="500" windowWidth="38400" windowHeight="20020" xr2:uid="{D283DFA4-9C1F-B64B-A26B-0488B184923A}"/>
  </bookViews>
  <sheets>
    <sheet name="Morpheus Formation" sheetId="13" r:id="rId1"/>
    <sheet name="Commandes - Correction" sheetId="1" r:id="rId2"/>
    <sheet name="Commandes - À toi de jouer !" sheetId="10" r:id="rId3"/>
    <sheet name="Clients - Correction" sheetId="11" r:id="rId4"/>
    <sheet name="Clients - À toi de jouer !" sheetId="5" r:id="rId5"/>
    <sheet name="Synthèse - Correction" sheetId="12" r:id="rId6"/>
    <sheet name="Synthèse - À toi de jouer !" sheetId="8" r:id="rId7"/>
  </sheets>
  <externalReferences>
    <externalReference r:id="rId8"/>
    <externalReference r:id="rId9"/>
  </externalReferences>
  <definedNames>
    <definedName name="Année">OFFSET('[1]Tab. Amortissement (année)'!$A$2,0,0,COUNT('[1]Tab. Amortissement (année)'!$A$2:$A$100))</definedName>
    <definedName name="Assurance_annuelle">OFFSET('[1]Tab. Amortissement (année)'!$D$2,0,0,COUNT('[1]Tab. Amortissement (année)'!$D$2:$D$100))</definedName>
    <definedName name="Capital_remboursé">OFFSET('[1]Tab. Amortissement (année)'!$F$2,0,0,COUNT('[1]Tab. Amortissement (année)'!$F$2:$F$100))</definedName>
    <definedName name="Hard_Attendu">OFFSET([2]Analyse!$G$17,,,COUNTA([2]Analyse!$G$17:$G$26))</definedName>
    <definedName name="Hard_Evalue">OFFSET([2]Analyse!$H$17,,,COUNTA([2]Analyse!$H$17:$H$26))</definedName>
    <definedName name="Hard_skills">OFFSET([2]Analyse!$F$17,,,COUNTA([2]Analyse!$F$17:$F$26))</definedName>
    <definedName name="Intérêts_annuels">OFFSET('[1]Tab. Amortissement (année)'!$C$2,0,0,COUNT('[1]Tab. Amortissement (année)'!$C$2:$C$100))</definedName>
    <definedName name="Soft_Attendu">OFFSET([2]Analyse!$G$4,,,COUNTA([2]Analyse!$G$4:$G$13))</definedName>
    <definedName name="Soft_Evalue">OFFSET([2]Analyse!$H$4,,,COUNTA([2]Analyse!$H$4:$H$13))</definedName>
    <definedName name="Soft_skills">OFFSET([2]Analyse!$F$4,,,COUNTA([2]Analyse!$F$4:$F$13))</definedName>
  </definedNames>
  <calcPr calcId="191029"/>
  <pivotCaches>
    <pivotCache cacheId="6"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 l="1"/>
  <c r="C5" i="12"/>
  <c r="C6" i="12"/>
  <c r="C7" i="12"/>
  <c r="C8" i="12"/>
  <c r="C9" i="12"/>
  <c r="C10" i="12"/>
  <c r="D10" i="12" s="1"/>
  <c r="C11" i="12"/>
  <c r="C12" i="12"/>
  <c r="C13" i="12"/>
  <c r="C14" i="12"/>
  <c r="C15" i="12"/>
  <c r="C4" i="12"/>
  <c r="B4" i="12"/>
  <c r="B5" i="12"/>
  <c r="D5" i="12" s="1"/>
  <c r="B6" i="12"/>
  <c r="B7" i="12"/>
  <c r="D7" i="12" s="1"/>
  <c r="B8" i="12"/>
  <c r="D8" i="12" s="1"/>
  <c r="B9" i="12"/>
  <c r="B10" i="12"/>
  <c r="B11" i="12"/>
  <c r="B12" i="12"/>
  <c r="B13" i="12"/>
  <c r="B14" i="12"/>
  <c r="B15" i="12"/>
  <c r="D6" i="12"/>
  <c r="D9" i="12"/>
  <c r="F4" i="11"/>
  <c r="F16" i="11" s="1"/>
  <c r="F5" i="11"/>
  <c r="F6" i="11"/>
  <c r="F7" i="11"/>
  <c r="F8" i="11"/>
  <c r="F9" i="11"/>
  <c r="F10" i="11"/>
  <c r="F11" i="11"/>
  <c r="F12" i="11"/>
  <c r="F13" i="11"/>
  <c r="F14" i="11"/>
  <c r="F15" i="11"/>
  <c r="E4" i="11"/>
  <c r="E16" i="11" s="1"/>
  <c r="E5" i="11"/>
  <c r="E6" i="11"/>
  <c r="E7" i="11"/>
  <c r="E8" i="11"/>
  <c r="E9" i="11"/>
  <c r="E10" i="11"/>
  <c r="E11" i="11"/>
  <c r="E12" i="11"/>
  <c r="E13" i="11"/>
  <c r="E14" i="11"/>
  <c r="E15" i="11"/>
  <c r="F9" i="1"/>
  <c r="F10" i="1"/>
  <c r="F12" i="1"/>
  <c r="F17" i="1"/>
  <c r="F18" i="1"/>
  <c r="F20" i="1"/>
  <c r="F25" i="1"/>
  <c r="F26" i="1"/>
  <c r="F28" i="1"/>
  <c r="F33" i="1"/>
  <c r="F34" i="1"/>
  <c r="F36" i="1"/>
  <c r="F41" i="1"/>
  <c r="F42" i="1"/>
  <c r="F44" i="1"/>
  <c r="F49" i="1"/>
  <c r="F50" i="1"/>
  <c r="F52" i="1"/>
  <c r="F57" i="1"/>
  <c r="F58" i="1"/>
  <c r="F60" i="1"/>
  <c r="F65" i="1"/>
  <c r="F66" i="1"/>
  <c r="F68" i="1"/>
  <c r="F73" i="1"/>
  <c r="F74" i="1"/>
  <c r="F76" i="1"/>
  <c r="F81" i="1"/>
  <c r="F82" i="1"/>
  <c r="F84" i="1"/>
  <c r="F89" i="1"/>
  <c r="F90" i="1"/>
  <c r="F92" i="1"/>
  <c r="F97" i="1"/>
  <c r="F98" i="1"/>
  <c r="F100" i="1"/>
  <c r="F105" i="1"/>
  <c r="F106" i="1"/>
  <c r="F108" i="1"/>
  <c r="F113" i="1"/>
  <c r="E6" i="1"/>
  <c r="F6" i="1" s="1"/>
  <c r="E7" i="1"/>
  <c r="F7" i="1" s="1"/>
  <c r="E8" i="1"/>
  <c r="F8" i="1" s="1"/>
  <c r="E9" i="1"/>
  <c r="E10" i="1"/>
  <c r="E11" i="1"/>
  <c r="F11" i="1" s="1"/>
  <c r="E12" i="1"/>
  <c r="E13" i="1"/>
  <c r="F13" i="1" s="1"/>
  <c r="E14" i="1"/>
  <c r="F14" i="1" s="1"/>
  <c r="E15" i="1"/>
  <c r="F15" i="1" s="1"/>
  <c r="E16" i="1"/>
  <c r="F16" i="1" s="1"/>
  <c r="E17" i="1"/>
  <c r="E18" i="1"/>
  <c r="E19" i="1"/>
  <c r="F19" i="1" s="1"/>
  <c r="E20" i="1"/>
  <c r="E21" i="1"/>
  <c r="F21" i="1" s="1"/>
  <c r="E22" i="1"/>
  <c r="F22" i="1" s="1"/>
  <c r="E23" i="1"/>
  <c r="F23" i="1" s="1"/>
  <c r="E24" i="1"/>
  <c r="F24" i="1" s="1"/>
  <c r="E25" i="1"/>
  <c r="E26" i="1"/>
  <c r="E27" i="1"/>
  <c r="F27" i="1" s="1"/>
  <c r="E28" i="1"/>
  <c r="E29" i="1"/>
  <c r="F29" i="1" s="1"/>
  <c r="E30" i="1"/>
  <c r="F30" i="1" s="1"/>
  <c r="E31" i="1"/>
  <c r="F31" i="1" s="1"/>
  <c r="E32" i="1"/>
  <c r="F32" i="1" s="1"/>
  <c r="E33" i="1"/>
  <c r="E34" i="1"/>
  <c r="E35" i="1"/>
  <c r="F35" i="1" s="1"/>
  <c r="E36" i="1"/>
  <c r="E37" i="1"/>
  <c r="F37" i="1" s="1"/>
  <c r="E38" i="1"/>
  <c r="F38" i="1" s="1"/>
  <c r="E39" i="1"/>
  <c r="F39" i="1" s="1"/>
  <c r="E40" i="1"/>
  <c r="F40" i="1" s="1"/>
  <c r="E41" i="1"/>
  <c r="E42" i="1"/>
  <c r="E43" i="1"/>
  <c r="F43" i="1" s="1"/>
  <c r="E44" i="1"/>
  <c r="E45" i="1"/>
  <c r="F45" i="1" s="1"/>
  <c r="E46" i="1"/>
  <c r="F46" i="1" s="1"/>
  <c r="E47" i="1"/>
  <c r="F47" i="1" s="1"/>
  <c r="E48" i="1"/>
  <c r="F48" i="1" s="1"/>
  <c r="E49" i="1"/>
  <c r="E50" i="1"/>
  <c r="E51" i="1"/>
  <c r="F51" i="1" s="1"/>
  <c r="E52" i="1"/>
  <c r="E53" i="1"/>
  <c r="F53" i="1" s="1"/>
  <c r="E54" i="1"/>
  <c r="F54" i="1" s="1"/>
  <c r="E55" i="1"/>
  <c r="F55" i="1" s="1"/>
  <c r="E56" i="1"/>
  <c r="F56" i="1" s="1"/>
  <c r="E57" i="1"/>
  <c r="E58" i="1"/>
  <c r="E59" i="1"/>
  <c r="F59" i="1" s="1"/>
  <c r="E60" i="1"/>
  <c r="E61" i="1"/>
  <c r="F61" i="1" s="1"/>
  <c r="E62" i="1"/>
  <c r="F62" i="1" s="1"/>
  <c r="E63" i="1"/>
  <c r="F63" i="1" s="1"/>
  <c r="E64" i="1"/>
  <c r="F64" i="1" s="1"/>
  <c r="E65" i="1"/>
  <c r="E66" i="1"/>
  <c r="E67" i="1"/>
  <c r="F67" i="1" s="1"/>
  <c r="E68" i="1"/>
  <c r="E69" i="1"/>
  <c r="F69" i="1" s="1"/>
  <c r="E70" i="1"/>
  <c r="F70" i="1" s="1"/>
  <c r="E71" i="1"/>
  <c r="F71" i="1" s="1"/>
  <c r="E72" i="1"/>
  <c r="F72" i="1" s="1"/>
  <c r="E73" i="1"/>
  <c r="E74" i="1"/>
  <c r="E75" i="1"/>
  <c r="F75" i="1" s="1"/>
  <c r="E76" i="1"/>
  <c r="E77" i="1"/>
  <c r="F77" i="1" s="1"/>
  <c r="E78" i="1"/>
  <c r="F78" i="1" s="1"/>
  <c r="E79" i="1"/>
  <c r="F79" i="1" s="1"/>
  <c r="E80" i="1"/>
  <c r="F80" i="1" s="1"/>
  <c r="E81" i="1"/>
  <c r="E82" i="1"/>
  <c r="E83" i="1"/>
  <c r="F83" i="1" s="1"/>
  <c r="E84" i="1"/>
  <c r="E85" i="1"/>
  <c r="F85" i="1" s="1"/>
  <c r="E86" i="1"/>
  <c r="F86" i="1" s="1"/>
  <c r="E87" i="1"/>
  <c r="F87" i="1" s="1"/>
  <c r="E88" i="1"/>
  <c r="F88" i="1" s="1"/>
  <c r="E89" i="1"/>
  <c r="E90" i="1"/>
  <c r="E91" i="1"/>
  <c r="F91" i="1" s="1"/>
  <c r="E92" i="1"/>
  <c r="E93" i="1"/>
  <c r="F93" i="1" s="1"/>
  <c r="E94" i="1"/>
  <c r="F94" i="1" s="1"/>
  <c r="E95" i="1"/>
  <c r="F95" i="1" s="1"/>
  <c r="E96" i="1"/>
  <c r="F96" i="1" s="1"/>
  <c r="E97" i="1"/>
  <c r="E98" i="1"/>
  <c r="E99" i="1"/>
  <c r="F99" i="1" s="1"/>
  <c r="E100" i="1"/>
  <c r="E101" i="1"/>
  <c r="F101" i="1" s="1"/>
  <c r="E102" i="1"/>
  <c r="F102" i="1" s="1"/>
  <c r="E103" i="1"/>
  <c r="F103" i="1" s="1"/>
  <c r="E104" i="1"/>
  <c r="F104" i="1" s="1"/>
  <c r="E105" i="1"/>
  <c r="E106" i="1"/>
  <c r="E107" i="1"/>
  <c r="F107" i="1" s="1"/>
  <c r="E108" i="1"/>
  <c r="E109" i="1"/>
  <c r="F109" i="1" s="1"/>
  <c r="E110" i="1"/>
  <c r="F110" i="1" s="1"/>
  <c r="E111" i="1"/>
  <c r="F111" i="1" s="1"/>
  <c r="E112" i="1"/>
  <c r="F112" i="1" s="1"/>
  <c r="E113" i="1"/>
  <c r="E5" i="1"/>
  <c r="F5" i="1" s="1"/>
  <c r="D11" i="12" l="1"/>
  <c r="D15" i="12"/>
  <c r="D14" i="12"/>
  <c r="D13" i="12"/>
  <c r="D12" i="12"/>
  <c r="C16" i="12"/>
  <c r="D4" i="12"/>
  <c r="D16" i="12" s="1"/>
  <c r="B16" i="12"/>
</calcChain>
</file>

<file path=xl/sharedStrings.xml><?xml version="1.0" encoding="utf-8"?>
<sst xmlns="http://schemas.openxmlformats.org/spreadsheetml/2006/main" count="342" uniqueCount="189">
  <si>
    <t>Adresse</t>
  </si>
  <si>
    <t>Client</t>
  </si>
  <si>
    <t>Mois</t>
  </si>
  <si>
    <t>Janvier</t>
  </si>
  <si>
    <t>Février</t>
  </si>
  <si>
    <t>Mars</t>
  </si>
  <si>
    <t>Avril</t>
  </si>
  <si>
    <t>Mai</t>
  </si>
  <si>
    <t>Juin</t>
  </si>
  <si>
    <t>Juillet</t>
  </si>
  <si>
    <t>Août</t>
  </si>
  <si>
    <t>Septembre</t>
  </si>
  <si>
    <t>Octobre</t>
  </si>
  <si>
    <t>Novembre</t>
  </si>
  <si>
    <t>Décembre</t>
  </si>
  <si>
    <t>Amazon</t>
  </si>
  <si>
    <t>Google</t>
  </si>
  <si>
    <t>Microsoft</t>
  </si>
  <si>
    <t>Apple</t>
  </si>
  <si>
    <t>Date du jour</t>
  </si>
  <si>
    <t>Date
de commande</t>
  </si>
  <si>
    <t>Chiffre d'affaires
généré</t>
  </si>
  <si>
    <t>Charges
(40% du CA)</t>
  </si>
  <si>
    <t>Bénéfice</t>
  </si>
  <si>
    <t>Numéro
de commande</t>
  </si>
  <si>
    <t>C0001</t>
  </si>
  <si>
    <t>C0002</t>
  </si>
  <si>
    <t>C0003</t>
  </si>
  <si>
    <t>C0004</t>
  </si>
  <si>
    <t>C0005</t>
  </si>
  <si>
    <t>C0006</t>
  </si>
  <si>
    <t>C0007</t>
  </si>
  <si>
    <t>C0008</t>
  </si>
  <si>
    <t>C0009</t>
  </si>
  <si>
    <t>C0010</t>
  </si>
  <si>
    <t>C0011</t>
  </si>
  <si>
    <t>C0012</t>
  </si>
  <si>
    <t>C0013</t>
  </si>
  <si>
    <t>C0014</t>
  </si>
  <si>
    <t>C0015</t>
  </si>
  <si>
    <t>C0016</t>
  </si>
  <si>
    <t>C0017</t>
  </si>
  <si>
    <t>C0018</t>
  </si>
  <si>
    <t>C0019</t>
  </si>
  <si>
    <t>C0020</t>
  </si>
  <si>
    <t>C0021</t>
  </si>
  <si>
    <t>C0022</t>
  </si>
  <si>
    <t>C0023</t>
  </si>
  <si>
    <t>C0024</t>
  </si>
  <si>
    <t>C0025</t>
  </si>
  <si>
    <t>C0026</t>
  </si>
  <si>
    <t>C0027</t>
  </si>
  <si>
    <t>C0028</t>
  </si>
  <si>
    <t>C0029</t>
  </si>
  <si>
    <t>C0030</t>
  </si>
  <si>
    <t>C0031</t>
  </si>
  <si>
    <t>C0032</t>
  </si>
  <si>
    <t>C0033</t>
  </si>
  <si>
    <t>C0034</t>
  </si>
  <si>
    <t>C0035</t>
  </si>
  <si>
    <t>C0036</t>
  </si>
  <si>
    <t>C0037</t>
  </si>
  <si>
    <t>C0038</t>
  </si>
  <si>
    <t>C0039</t>
  </si>
  <si>
    <t>C0040</t>
  </si>
  <si>
    <t>C0041</t>
  </si>
  <si>
    <t>C0042</t>
  </si>
  <si>
    <t>C0043</t>
  </si>
  <si>
    <t>C0044</t>
  </si>
  <si>
    <t>C0045</t>
  </si>
  <si>
    <t>C0046</t>
  </si>
  <si>
    <t>C0047</t>
  </si>
  <si>
    <t>C0048</t>
  </si>
  <si>
    <t>C0049</t>
  </si>
  <si>
    <t>C0050</t>
  </si>
  <si>
    <t>C0051</t>
  </si>
  <si>
    <t>C0052</t>
  </si>
  <si>
    <t>C0053</t>
  </si>
  <si>
    <t>C0054</t>
  </si>
  <si>
    <t>C0055</t>
  </si>
  <si>
    <t>C0056</t>
  </si>
  <si>
    <t>C0057</t>
  </si>
  <si>
    <t>C0058</t>
  </si>
  <si>
    <t>C0059</t>
  </si>
  <si>
    <t>C0060</t>
  </si>
  <si>
    <t>C0061</t>
  </si>
  <si>
    <t>C0062</t>
  </si>
  <si>
    <t>C0063</t>
  </si>
  <si>
    <t>C0064</t>
  </si>
  <si>
    <t>C0065</t>
  </si>
  <si>
    <t>C0066</t>
  </si>
  <si>
    <t>C0067</t>
  </si>
  <si>
    <t>C0068</t>
  </si>
  <si>
    <t>C0069</t>
  </si>
  <si>
    <t>C0070</t>
  </si>
  <si>
    <t>C0071</t>
  </si>
  <si>
    <t>C0072</t>
  </si>
  <si>
    <t>C0073</t>
  </si>
  <si>
    <t>C0074</t>
  </si>
  <si>
    <t>C0075</t>
  </si>
  <si>
    <t>C0076</t>
  </si>
  <si>
    <t>C0077</t>
  </si>
  <si>
    <t>C0078</t>
  </si>
  <si>
    <t>C0079</t>
  </si>
  <si>
    <t>C0080</t>
  </si>
  <si>
    <t>C0081</t>
  </si>
  <si>
    <t>C0082</t>
  </si>
  <si>
    <t>C0083</t>
  </si>
  <si>
    <t>C0084</t>
  </si>
  <si>
    <t>C0085</t>
  </si>
  <si>
    <t>C0086</t>
  </si>
  <si>
    <t>C0087</t>
  </si>
  <si>
    <t>C0088</t>
  </si>
  <si>
    <t>C0089</t>
  </si>
  <si>
    <t>C0090</t>
  </si>
  <si>
    <t>Clients</t>
  </si>
  <si>
    <t>N° de facture</t>
  </si>
  <si>
    <t>Consignes</t>
  </si>
  <si>
    <t>SUIVI DES COMMANDES</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</si>
  <si>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</si>
  <si>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</si>
  <si>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</si>
  <si>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</si>
  <si>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</si>
  <si>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</si>
  <si>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</si>
  <si>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</si>
  <si>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</si>
  <si>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</si>
  <si>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</si>
  <si>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</si>
  <si>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</si>
  <si>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</si>
  <si>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</si>
  <si>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</si>
  <si>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</si>
  <si>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</si>
  <si>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</si>
  <si>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</si>
  <si>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</si>
  <si>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</si>
  <si>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</si>
  <si>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</si>
  <si>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</si>
  <si>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</si>
  <si>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</si>
  <si>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</si>
  <si>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</si>
  <si>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</si>
  <si>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Mois
d'encaissement</t>
  </si>
  <si>
    <t>Code postal</t>
  </si>
  <si>
    <t>Ville</t>
  </si>
  <si>
    <t>Nb de commandes
effectuées</t>
  </si>
  <si>
    <t>10 Rue de la Gare</t>
  </si>
  <si>
    <t>PARIS</t>
  </si>
  <si>
    <t>Chiffre d'affaires
encaissé</t>
  </si>
  <si>
    <t>8 Rue des Fleurs</t>
  </si>
  <si>
    <t>17 Avenue des Tilleuls</t>
  </si>
  <si>
    <t>6 Impasse d'Athènes</t>
  </si>
  <si>
    <t>LYON</t>
  </si>
  <si>
    <t>MARSEILLE</t>
  </si>
  <si>
    <t>LILLE</t>
  </si>
  <si>
    <t>BASE DE DONNÉES DES CLIENTS</t>
  </si>
  <si>
    <t>SYNTHÈSE</t>
  </si>
  <si>
    <t>Bénéfice encaissé</t>
  </si>
  <si>
    <t>Charges liées au
CA encaissé</t>
  </si>
  <si>
    <t>Total</t>
  </si>
  <si>
    <t>Effectuer des calculs pour analyser les données</t>
  </si>
  <si>
    <t>1. Insérer la date du jour et le titre "SUIVI DES COMMANDES".
2. Créer un tableau avec "Mettre sous forme de tableau" (il s'agit d'une base de données des commandes)
3. Structurer le tableau en saisissant les titres (vous pouvez sauter une ligne à l'intérieur de la cellule)
4. Colonne "Numéro de commande" : saisir "C0001", puis recopier vers le bas jusqu'à "C0090".
5. Colonne "Clients" : insérer une liste déroulante avec le nom des clients situés dans la feuille "Clients"
Saisir ensuite les quatre premiers, puis recopier vers le bas.
6. Colonne "Date de commande" : saisir "01/01/2050", puis recopier vers le bas jusqu'au "31/03/2050".
7. Colonne "Chiffre d'affaires généré" : utiliser la fonction ALEA.ENTRE.DEUX.BORNES pour générer des nombres aléatoires de 1 à 100, copier les résultats obtenus et coller uniquement les valeurs pour transformer la formule en texte.
Appliquer un format Monétaire.
8. Colonne "Charges" : elles représentent 40% du chiffre d'affaires généré, il s'agit donc d'un calcul. Ne pas oublier d'afficher rien si le chiffre d'affaires généré n'est pas renseigné.
9. Colonne "Bénéfice" : le bénéfice est une soustraction entre le chiffre d'affaires généré et les charges. Ne pas oublier d'afficher rien si les charges ne sont pas renseignées.
10. Colonne "N° de facture" : modifier le format de la colonne en texte. Ensuite, saisir "0001", puis recopier vers le bas jusqu'à "0030".
11. Colonne "Mois d'encaissement" : insérer une liste déroulante avec les mois situés dans la feuille "Synthèse"
Saisir ensuite les quatre premiers, puis recopier vers le bas jusqu'au numéro de facture "0015".
Enfin, sélectionner "Copier les cellules" pour éviter de faire une recopie incrémentée.
12. Figer les 4 premières lignes et la première colonne.
13. Appliquer une mise en forme conditionnelle à toute la ligne si le mois d'encaissement est renseigné.
14. Appliquer une mise en forme conditionnelle à toute la ligne si le numéro de facture est renseigné.
15. Appliquer une mise en forme conditionnelle aux cellules qui sont vides pour lesquelles le numéro de commande est renseigné.</t>
  </si>
  <si>
    <t>Construire le tableau de la feuille "Commandes - Correction"</t>
  </si>
  <si>
    <t>Somme de Chiffre d'affaires
généré</t>
  </si>
  <si>
    <t>Somme de Charges
(40% du CA)</t>
  </si>
  <si>
    <t>Somme de Bénéfice</t>
  </si>
  <si>
    <t>Étiquettes de lignes</t>
  </si>
  <si>
    <t>Total général</t>
  </si>
  <si>
    <t>1. Calculer le Chiffre d'affaires encaissé à partir du Mois d'encaissement de la feuille "Commandes" grâce à la fonction SOMME.SI ou SOMME.SI.ENS.
2. Calculer les charges liées au CA encaissé à partir du Mois d'encaissement de la feuille "Commandes" grâce à la fonction SOMME.SI ou SOMME.SI.ENS.
3. Calculer le bénéfice en faisant la soustraction du CA généré et des charges.
4. Calculer le total de chaque colonne dans la ligne 16.
5. Créer un tableau croisé dynamique à partir de la cellule A18, pour renvoyer les mêmes résultats (Chiffre d'affaires encaissé, Charges liées au CA encaissé, et Bénéfice encaissé en fonction des mois d'encaissement).
Ne pas oublier de filtrer les lignes vides pour éviter de fausser les résultats.</t>
  </si>
  <si>
    <r>
      <t xml:space="preserve">1. Calculer le Nombre de commandes effectuées à partir de la feuille "Commandes" grâce à la fonction NB.SI ou NB.SI.ENS.
</t>
    </r>
    <r>
      <rPr>
        <i/>
        <sz val="12"/>
        <color theme="1"/>
        <rFont val="Calibri"/>
        <family val="2"/>
        <scheme val="minor"/>
      </rPr>
      <t>Bonus : ne rien afficher si le client n'est pas renseigné.</t>
    </r>
    <r>
      <rPr>
        <sz val="12"/>
        <color theme="1"/>
        <rFont val="Calibri"/>
        <family val="2"/>
        <scheme val="minor"/>
      </rPr>
      <t xml:space="preserve">
2. Calculer le chiffre d'affaires généré à partir de la feuille "Commandes" grâce à la fonction SOMME.SI ou SOMME.SI.ENS.
</t>
    </r>
    <r>
      <rPr>
        <i/>
        <sz val="12"/>
        <color theme="1"/>
        <rFont val="Calibri"/>
        <family val="2"/>
        <scheme val="minor"/>
      </rPr>
      <t>Bonus : ne rien afficher si le client n'est pas renseigné.</t>
    </r>
    <r>
      <rPr>
        <sz val="12"/>
        <color theme="1"/>
        <rFont val="Calibri"/>
        <family val="2"/>
        <scheme val="minor"/>
      </rPr>
      <t xml:space="preserve">
3. Calculer le total du nombre de commandes effectuées et du chiffre d'affaires généré dans la ligne total du tableau.
Appliquer un format monétaire.</t>
    </r>
  </si>
  <si>
    <t>Niveau débutant</t>
  </si>
  <si>
    <t>Informations pratiques</t>
  </si>
  <si>
    <t>Découvrir les programmes</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</si>
  <si>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</si>
  <si>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</si>
  <si>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</si>
  <si>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</si>
  <si>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</si>
  <si>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Pôle Emploi, votre entreprise…</t>
  </si>
  <si>
    <t>Par métier</t>
  </si>
  <si>
    <t>Partenaire
Tosa</t>
  </si>
  <si>
    <t>Nos formations délivrent la certification Tosa Excel : vous passez l'examen blanc du Tosa 2 séances avant la fin de la formation, puis la certification Tosa après la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</si>
</sst>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font>
      <sz val="12"/>
      <color theme="1"/>
      <name val="Calibri"/>
      <family val="2"/>
      <scheme val="minor"/>
    </font>
    <font>
      <sz val="8"/>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14"/>
      <color theme="1"/>
      <name val="Calibri"/>
      <family val="2"/>
      <scheme val="minor"/>
    </font>
    <font>
      <i/>
      <sz val="12"/>
      <color theme="1"/>
      <name val="Calibri"/>
      <family val="2"/>
      <scheme val="minor"/>
    </font>
    <font>
      <sz val="11"/>
      <color theme="1"/>
      <name val="Calibri"/>
      <family val="2"/>
      <scheme val="minor"/>
    </font>
    <font>
      <sz val="11"/>
      <color theme="1"/>
      <name val="Montserrat Regular"/>
    </font>
    <font>
      <b/>
      <sz val="16"/>
      <color rgb="FF00518B"/>
      <name val="Montserrat Regular"/>
    </font>
    <font>
      <u/>
      <sz val="11"/>
      <color theme="10"/>
      <name val="Calibri"/>
      <family val="2"/>
      <scheme val="minor"/>
    </font>
    <font>
      <sz val="14"/>
      <color rgb="FF00518B"/>
      <name val="Montserrat Regular"/>
    </font>
    <font>
      <b/>
      <sz val="14"/>
      <color rgb="FF00518B"/>
      <name val="Montserrat Regular"/>
    </font>
    <font>
      <sz val="12"/>
      <color theme="1"/>
      <name val="Montserrat Regular"/>
    </font>
  </fonts>
  <fills count="6">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rgb="FF00B050"/>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theme="8" tint="0.79998168889431442"/>
      </left>
      <right style="medium">
        <color theme="8" tint="0.79998168889431442"/>
      </right>
      <top style="medium">
        <color rgb="FF00518B"/>
      </top>
      <bottom style="medium">
        <color theme="8" tint="0.79998168889431442"/>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s>
  <cellStyleXfs count="3">
    <xf numFmtId="0" fontId="0" fillId="0" borderId="0"/>
    <xf numFmtId="0" fontId="9" fillId="0" borderId="0"/>
    <xf numFmtId="0" fontId="12" fillId="0" borderId="0" applyNumberFormat="0" applyFill="0" applyBorder="0" applyAlignment="0" applyProtection="0"/>
  </cellStyleXfs>
  <cellXfs count="41">
    <xf numFmtId="0" fontId="0" fillId="0" borderId="0" xfId="0"/>
    <xf numFmtId="0" fontId="0" fillId="0" borderId="0" xfId="0" applyAlignment="1">
      <alignment vertical="center"/>
    </xf>
    <xf numFmtId="0" fontId="3" fillId="2" borderId="1" xfId="0" applyFont="1" applyFill="1" applyBorder="1" applyAlignment="1">
      <alignment horizontal="center" vertical="center"/>
    </xf>
    <xf numFmtId="14" fontId="4" fillId="0" borderId="1" xfId="0" applyNumberFormat="1" applyFont="1" applyBorder="1" applyAlignment="1">
      <alignment horizontal="center" vertical="center"/>
    </xf>
    <xf numFmtId="0" fontId="0" fillId="0" borderId="0" xfId="0" applyAlignment="1">
      <alignment vertical="center" wrapText="1"/>
    </xf>
    <xf numFmtId="14" fontId="0" fillId="0" borderId="0" xfId="0" applyNumberFormat="1" applyAlignment="1">
      <alignment horizontal="center" vertical="center"/>
    </xf>
    <xf numFmtId="164" fontId="0" fillId="0" borderId="0" xfId="0" applyNumberFormat="1" applyAlignment="1">
      <alignment horizontal="center" vertical="center"/>
    </xf>
    <xf numFmtId="0" fontId="7" fillId="0" borderId="1" xfId="0" applyFont="1" applyBorder="1" applyAlignment="1">
      <alignment horizontal="center" vertical="center"/>
    </xf>
    <xf numFmtId="164" fontId="2" fillId="0" borderId="0" xfId="0" applyNumberFormat="1" applyFont="1" applyAlignment="1">
      <alignment horizontal="center" vertical="center"/>
    </xf>
    <xf numFmtId="49" fontId="0" fillId="0" borderId="0" xfId="0" applyNumberFormat="1" applyAlignment="1">
      <alignment horizontal="center" vertical="center"/>
    </xf>
    <xf numFmtId="0" fontId="5" fillId="2" borderId="1" xfId="0" applyFont="1" applyFill="1" applyBorder="1" applyAlignment="1">
      <alignment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0" fillId="0" borderId="1" xfId="0" applyNumberFormat="1" applyBorder="1" applyAlignment="1">
      <alignment horizontal="center" vertical="center" wrapText="1"/>
    </xf>
    <xf numFmtId="0" fontId="2" fillId="0" borderId="2" xfId="0" applyFont="1" applyBorder="1" applyAlignment="1">
      <alignment horizontal="center" vertical="center" wrapText="1"/>
    </xf>
    <xf numFmtId="164" fontId="0" fillId="0" borderId="0" xfId="0" applyNumberFormat="1" applyAlignment="1">
      <alignment vertical="center"/>
    </xf>
    <xf numFmtId="164" fontId="0" fillId="0" borderId="2" xfId="0" applyNumberFormat="1" applyBorder="1" applyAlignment="1">
      <alignment horizontal="center" vertical="center" wrapText="1"/>
    </xf>
    <xf numFmtId="0" fontId="5" fillId="4" borderId="1" xfId="0"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0" borderId="0" xfId="0" pivotButton="1" applyAlignment="1">
      <alignment vertical="center"/>
    </xf>
    <xf numFmtId="0" fontId="0" fillId="0" borderId="0" xfId="0" applyAlignment="1">
      <alignment horizontal="left" vertical="center"/>
    </xf>
    <xf numFmtId="0" fontId="6" fillId="2" borderId="0" xfId="0" applyFont="1" applyFill="1" applyAlignment="1">
      <alignment horizontal="center" vertical="center"/>
    </xf>
    <xf numFmtId="0" fontId="0" fillId="0" borderId="1" xfId="0" applyBorder="1" applyAlignment="1">
      <alignment horizontal="left" vertical="top" wrapText="1"/>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10" fillId="0" borderId="0" xfId="1" applyFont="1" applyAlignment="1">
      <alignment horizontal="center" vertical="center" wrapText="1"/>
    </xf>
    <xf numFmtId="0" fontId="11" fillId="5" borderId="3" xfId="1" applyFont="1" applyFill="1" applyBorder="1" applyAlignment="1">
      <alignment horizontal="center" vertical="center" wrapText="1"/>
    </xf>
    <xf numFmtId="0" fontId="11" fillId="5" borderId="4" xfId="1" applyFont="1" applyFill="1" applyBorder="1" applyAlignment="1">
      <alignment horizontal="center" vertical="center" wrapText="1"/>
    </xf>
    <xf numFmtId="0" fontId="11" fillId="5" borderId="5" xfId="1" applyFont="1" applyFill="1" applyBorder="1" applyAlignment="1">
      <alignment horizontal="center" vertical="center" wrapText="1"/>
    </xf>
    <xf numFmtId="0" fontId="13" fillId="0" borderId="6" xfId="2" applyFont="1" applyBorder="1" applyAlignment="1">
      <alignment horizontal="center" vertical="center" wrapText="1"/>
    </xf>
    <xf numFmtId="0" fontId="14" fillId="0" borderId="7" xfId="1" applyFont="1" applyBorder="1" applyAlignment="1">
      <alignment horizontal="center" vertical="center" wrapText="1"/>
    </xf>
    <xf numFmtId="0" fontId="15" fillId="0" borderId="8" xfId="1" applyFont="1" applyBorder="1" applyAlignment="1">
      <alignment horizontal="left" vertical="center" wrapText="1" indent="1"/>
    </xf>
    <xf numFmtId="0" fontId="14" fillId="0" borderId="9" xfId="1" applyFont="1" applyBorder="1" applyAlignment="1">
      <alignment horizontal="center" vertical="center" wrapText="1"/>
    </xf>
    <xf numFmtId="0" fontId="15" fillId="0" borderId="10" xfId="1" applyFont="1" applyBorder="1" applyAlignment="1">
      <alignment horizontal="left" vertical="center" wrapText="1" indent="1"/>
    </xf>
    <xf numFmtId="0" fontId="14" fillId="0" borderId="11" xfId="1" applyFont="1" applyBorder="1" applyAlignment="1">
      <alignment horizontal="center" vertical="center" wrapText="1"/>
    </xf>
    <xf numFmtId="0" fontId="15" fillId="0" borderId="12" xfId="1" applyFont="1" applyBorder="1" applyAlignment="1">
      <alignment horizontal="left" vertical="center" wrapText="1" indent="1"/>
    </xf>
    <xf numFmtId="0" fontId="14" fillId="0" borderId="13" xfId="1" applyFont="1" applyBorder="1" applyAlignment="1">
      <alignment horizontal="center" vertical="center" wrapText="1"/>
    </xf>
    <xf numFmtId="0" fontId="15" fillId="0" borderId="14" xfId="1" applyFont="1" applyBorder="1" applyAlignment="1">
      <alignment horizontal="left" vertical="center" wrapText="1" indent="1"/>
    </xf>
    <xf numFmtId="0" fontId="14" fillId="0" borderId="15" xfId="1" applyFont="1" applyBorder="1" applyAlignment="1">
      <alignment horizontal="center" vertical="center" wrapText="1"/>
    </xf>
    <xf numFmtId="0" fontId="15" fillId="0" borderId="16" xfId="1" applyFont="1" applyBorder="1" applyAlignment="1">
      <alignment horizontal="left" vertical="center" wrapText="1" indent="1"/>
    </xf>
  </cellXfs>
  <cellStyles count="3">
    <cellStyle name="Lien hypertexte 2" xfId="2" xr:uid="{D700723F-0B98-FF4B-8CDD-60DD32345169}"/>
    <cellStyle name="Normal" xfId="0" builtinId="0"/>
    <cellStyle name="Normal 2 2" xfId="1" xr:uid="{4C10F900-A292-5D44-B46D-22F6BD2FA313}"/>
  </cellStyles>
  <dxfs count="41">
    <dxf>
      <fill>
        <patternFill>
          <bgColor theme="7" tint="0.79998168889431442"/>
        </patternFill>
      </fill>
    </dxf>
    <dxf>
      <font>
        <b val="0"/>
        <i/>
        <color theme="5" tint="-0.24994659260841701"/>
      </font>
      <fill>
        <patternFill>
          <bgColor theme="5" tint="0.79998168889431442"/>
        </patternFill>
      </fill>
    </dxf>
    <dxf>
      <font>
        <color theme="9" tint="-0.24994659260841701"/>
      </font>
      <fill>
        <patternFill>
          <bgColor theme="9" tint="0.79998168889431442"/>
        </patternFill>
      </fill>
    </dxf>
    <dxf>
      <alignment vertical="center"/>
    </dxf>
    <dxf>
      <alignment vertical="center"/>
    </dxf>
    <dxf>
      <alignment vertical="center"/>
    </dxf>
    <dxf>
      <alignment vertical="center"/>
    </dxf>
    <dxf>
      <alignment vertical="center"/>
    </dxf>
    <dxf>
      <alignment vertical="center"/>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font>
        <b/>
      </font>
      <numFmt numFmtId="164" formatCode="#,##0.00\ &quot;€&quot;"/>
      <alignment horizontal="center" vertical="center" textRotation="0" wrapText="0" indent="0" justifyLastLine="0" shrinkToFit="0" readingOrder="0"/>
    </dxf>
    <dxf>
      <numFmt numFmtId="164" formatCode="#,##0.00\ &quot;€&quot;"/>
      <alignment horizontal="general" vertical="center" textRotation="0" indent="0" justifyLastLine="0" shrinkToFit="0" readingOrder="0"/>
    </dxf>
    <dxf>
      <font>
        <b/>
      </font>
      <numFmt numFmtId="164" formatCode="#,##0.00\ &quot;€&quot;"/>
      <alignment horizontal="center" vertical="center" textRotation="0" wrapText="0" indent="0" justifyLastLine="0" shrinkToFit="0" readingOrder="0"/>
    </dxf>
    <dxf>
      <numFmt numFmtId="0" formatCode="General"/>
      <alignment horizontal="general" vertical="center" textRotation="0" indent="0" justifyLastLine="0" shrinkToFit="0" readingOrder="0"/>
    </dxf>
    <dxf>
      <alignment horizontal="general" vertical="center" textRotation="0" wrapText="0" indent="0" justifyLastLine="0" shrinkToFit="0" readingOrder="0"/>
    </dxf>
    <dxf>
      <alignment horizontal="general" vertical="center" textRotation="0" indent="0" justifyLastLine="0" shrinkToFit="0" readingOrder="0"/>
    </dxf>
    <dxf>
      <alignment horizontal="general" vertical="center" textRotation="0" wrapText="0" indent="0" justifyLastLine="0" shrinkToFit="0" readingOrder="0"/>
    </dxf>
    <dxf>
      <alignment horizontal="general" vertical="center" textRotation="0" indent="0" justifyLastLine="0" shrinkToFit="0" readingOrder="0"/>
    </dxf>
    <dxf>
      <alignment horizontal="general" vertical="center" textRotation="0" wrapText="0" indent="0" justifyLastLine="0" shrinkToFit="0" readingOrder="0"/>
    </dxf>
    <dxf>
      <alignment horizontal="general" vertical="center" textRotation="0" indent="0" justifyLastLine="0" shrinkToFit="0" readingOrder="0"/>
    </dxf>
    <dxf>
      <alignment horizontal="general" vertical="center" textRotation="0" wrapText="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numFmt numFmtId="164" formatCode="#,##0.00\ &quot;€&quot;"/>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font>
        <b/>
      </font>
      <numFmt numFmtId="164" formatCode="#,##0.00\ &quot;€&quot;"/>
      <alignment horizontal="center" vertical="center" textRotation="0" wrapText="0" indent="0" justifyLastLine="0" shrinkToFit="0" readingOrder="0"/>
    </dxf>
    <dxf>
      <numFmt numFmtId="164" formatCode="#,##0.00\ &quot;€&quot;"/>
      <alignment horizontal="center" vertical="center" textRotation="0" wrapText="0" indent="0" justifyLastLine="0" shrinkToFit="0" readingOrder="0"/>
    </dxf>
    <dxf>
      <font>
        <b/>
      </font>
      <numFmt numFmtId="164" formatCode="#,##0.00\ &quot;€&quot;"/>
      <alignment horizontal="center" vertical="center" textRotation="0" wrapText="0" indent="0" justifyLastLine="0" shrinkToFit="0" readingOrder="0"/>
    </dxf>
    <dxf>
      <numFmt numFmtId="19" formatCode="dd/mm/yyyy"/>
      <alignment horizontal="center" vertical="center" textRotation="0" wrapText="0" indent="0" justifyLastLine="0" shrinkToFit="0" readingOrder="0"/>
    </dxf>
    <dxf>
      <numFmt numFmtId="19" formatCode="dd/mm/yyyy"/>
      <alignment horizontal="center" vertical="center" textRotation="0" wrapText="0" indent="0" justifyLastLine="0" shrinkToFit="0" readingOrder="0"/>
    </dxf>
    <dxf>
      <numFmt numFmtId="19" formatCode="dd/mm/yyyy"/>
      <alignment horizontal="center"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morpheus-formation.fr/blog/test/excel/" TargetMode="External"/><Relationship Id="rId1" Type="http://schemas.openxmlformats.org/officeDocument/2006/relationships/hyperlink" Target="https://www.morpheus-formation.fr/contact/" TargetMode="External"/></Relationships>
</file>

<file path=xl/drawings/drawing1.xml><?xml version="1.0" encoding="utf-8"?>
<xdr:wsDr xmlns:xdr="http://schemas.openxmlformats.org/drawingml/2006/spreadsheetDrawing" xmlns:a="http://schemas.openxmlformats.org/drawingml/2006/main">
  <xdr:twoCellAnchor>
    <xdr:from>
      <xdr:col>3</xdr:col>
      <xdr:colOff>1031494</xdr:colOff>
      <xdr:row>2</xdr:row>
      <xdr:rowOff>259145</xdr:rowOff>
    </xdr:from>
    <xdr:to>
      <xdr:col>4</xdr:col>
      <xdr:colOff>7109206</xdr:colOff>
      <xdr:row>3</xdr:row>
      <xdr:rowOff>81345</xdr:rowOff>
    </xdr:to>
    <xdr:grpSp>
      <xdr:nvGrpSpPr>
        <xdr:cNvPr id="2" name="Groupe 1">
          <a:extLst>
            <a:ext uri="{FF2B5EF4-FFF2-40B4-BE49-F238E27FC236}">
              <a16:creationId xmlns:a16="http://schemas.microsoft.com/office/drawing/2014/main" id="{13BE784E-7502-E94A-9339-691B9FEE2801}"/>
            </a:ext>
          </a:extLst>
        </xdr:cNvPr>
        <xdr:cNvGrpSpPr/>
      </xdr:nvGrpSpPr>
      <xdr:grpSpPr>
        <a:xfrm>
          <a:off x="5184394" y="1084645"/>
          <a:ext cx="8046212" cy="457200"/>
          <a:chOff x="5149088" y="1084645"/>
          <a:chExt cx="8046212" cy="457200"/>
        </a:xfrm>
      </xdr:grpSpPr>
      <xdr:sp macro="" textlink="">
        <xdr:nvSpPr>
          <xdr:cNvPr id="3" name="Rectangle 2">
            <a:hlinkClick xmlns:r="http://schemas.openxmlformats.org/officeDocument/2006/relationships" r:id="rId1" tooltip="Contactez-nous !"/>
            <a:extLst>
              <a:ext uri="{FF2B5EF4-FFF2-40B4-BE49-F238E27FC236}">
                <a16:creationId xmlns:a16="http://schemas.microsoft.com/office/drawing/2014/main" id="{01267B92-B1D2-D6B2-2491-4748F7C29C3D}"/>
              </a:ext>
            </a:extLst>
          </xdr:cNvPr>
          <xdr:cNvSpPr/>
        </xdr:nvSpPr>
        <xdr:spPr>
          <a:xfrm>
            <a:off x="10165588" y="1084645"/>
            <a:ext cx="3029712" cy="45720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ontserrat" pitchFamily="2" charset="77"/>
              </a:rPr>
              <a:t>Nous contacter</a:t>
            </a:r>
          </a:p>
        </xdr:txBody>
      </xdr:sp>
      <xdr:sp macro="" textlink="">
        <xdr:nvSpPr>
          <xdr:cNvPr id="4" name="Rectangle 3">
            <a:hlinkClick xmlns:r="http://schemas.openxmlformats.org/officeDocument/2006/relationships" r:id="rId2" tooltip="Testez votre niveau sur Excel !"/>
            <a:extLst>
              <a:ext uri="{FF2B5EF4-FFF2-40B4-BE49-F238E27FC236}">
                <a16:creationId xmlns:a16="http://schemas.microsoft.com/office/drawing/2014/main" id="{DA502667-D66A-89C9-1831-347DF358D98F}"/>
              </a:ext>
            </a:extLst>
          </xdr:cNvPr>
          <xdr:cNvSpPr/>
        </xdr:nvSpPr>
        <xdr:spPr>
          <a:xfrm>
            <a:off x="5149088" y="1089790"/>
            <a:ext cx="3029712" cy="44691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ontserrat" pitchFamily="2" charset="77"/>
              </a:rPr>
              <a:t>Testez votre niveau !</a:t>
            </a:r>
          </a:p>
        </xdr:txBody>
      </xdr:sp>
    </xdr:grpSp>
    <xdr:clientData/>
  </xdr:twoCellAnchor>
  <xdr:twoCellAnchor editAs="absolute">
    <xdr:from>
      <xdr:col>3</xdr:col>
      <xdr:colOff>482600</xdr:colOff>
      <xdr:row>1</xdr:row>
      <xdr:rowOff>251590</xdr:rowOff>
    </xdr:from>
    <xdr:to>
      <xdr:col>4</xdr:col>
      <xdr:colOff>7658100</xdr:colOff>
      <xdr:row>2</xdr:row>
      <xdr:rowOff>254000</xdr:rowOff>
    </xdr:to>
    <xdr:sp macro="" textlink="">
      <xdr:nvSpPr>
        <xdr:cNvPr id="5" name="Rectangle 4">
          <a:extLst>
            <a:ext uri="{FF2B5EF4-FFF2-40B4-BE49-F238E27FC236}">
              <a16:creationId xmlns:a16="http://schemas.microsoft.com/office/drawing/2014/main" id="{DFBB17A3-1863-664F-AD00-66E2C3150080}"/>
            </a:ext>
          </a:extLst>
        </xdr:cNvPr>
        <xdr:cNvSpPr/>
      </xdr:nvSpPr>
      <xdr:spPr>
        <a:xfrm>
          <a:off x="4635500" y="442090"/>
          <a:ext cx="9144000"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ontserrat" pitchFamily="2" charset="77"/>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6" name="Image 5">
          <a:extLst>
            <a:ext uri="{FF2B5EF4-FFF2-40B4-BE49-F238E27FC236}">
              <a16:creationId xmlns:a16="http://schemas.microsoft.com/office/drawing/2014/main" id="{15147321-8D7E-FF4B-AB6C-598AFDF5B6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ico_parent/Downloads/Mode&#768;le%20tableau%20d'amortissement.xlsx" TargetMode="External"/><Relationship Id="rId1" Type="http://schemas.openxmlformats.org/officeDocument/2006/relationships/externalLinkPath" Target="/Users/nico_parent/Downloads/Mode&#768;le%20tableau%20d'amortisseme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 Id="rId1"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rpheus Formation"/>
      <sheetName val="Saisie des données"/>
      <sheetName val="Tab. Amortissement (année)"/>
      <sheetName val="Tab. Amortissement (mois)"/>
    </sheetNames>
    <sheetDataSet>
      <sheetData sheetId="0" refreshError="1"/>
      <sheetData sheetId="1" refreshError="1"/>
      <sheetData sheetId="2">
        <row r="2">
          <cell r="A2">
            <v>2050</v>
          </cell>
          <cell r="C2">
            <v>3924.9561759093826</v>
          </cell>
          <cell r="D2">
            <v>199.99999999999997</v>
          </cell>
          <cell r="F2">
            <v>8216.2438651734319</v>
          </cell>
        </row>
        <row r="3">
          <cell r="A3">
            <v>2051</v>
          </cell>
          <cell r="C3">
            <v>3759.1165873687687</v>
          </cell>
          <cell r="D3">
            <v>199.99999999999997</v>
          </cell>
          <cell r="F3">
            <v>8382.0834537140436</v>
          </cell>
        </row>
        <row r="4">
          <cell r="A4">
            <v>2052</v>
          </cell>
          <cell r="C4">
            <v>3589.9296335869785</v>
          </cell>
          <cell r="D4">
            <v>199.99999999999997</v>
          </cell>
          <cell r="F4">
            <v>8551.2704074958347</v>
          </cell>
        </row>
        <row r="5">
          <cell r="A5">
            <v>2053</v>
          </cell>
          <cell r="C5">
            <v>3417.3277501533853</v>
          </cell>
          <cell r="D5">
            <v>199.99999999999997</v>
          </cell>
          <cell r="F5">
            <v>8723.8722909294283</v>
          </cell>
        </row>
        <row r="6">
          <cell r="A6">
            <v>2054</v>
          </cell>
          <cell r="C6">
            <v>3241.242008913272</v>
          </cell>
          <cell r="D6">
            <v>199.99999999999997</v>
          </cell>
          <cell r="F6">
            <v>8899.9580321695412</v>
          </cell>
        </row>
        <row r="7">
          <cell r="A7">
            <v>2055</v>
          </cell>
          <cell r="C7">
            <v>3061.6020904415282</v>
          </cell>
          <cell r="D7">
            <v>199.99999999999997</v>
          </cell>
          <cell r="F7">
            <v>9079.5979506412859</v>
          </cell>
        </row>
        <row r="8">
          <cell r="A8">
            <v>2056</v>
          </cell>
          <cell r="C8">
            <v>2878.3362559607544</v>
          </cell>
          <cell r="D8">
            <v>199.99999999999997</v>
          </cell>
          <cell r="F8">
            <v>9262.8637851220592</v>
          </cell>
        </row>
        <row r="9">
          <cell r="A9">
            <v>2057</v>
          </cell>
          <cell r="C9">
            <v>2691.3713186925534</v>
          </cell>
          <cell r="D9">
            <v>199.99999999999997</v>
          </cell>
          <cell r="F9">
            <v>9449.8287223902607</v>
          </cell>
        </row>
        <row r="10">
          <cell r="A10">
            <v>2058</v>
          </cell>
          <cell r="C10">
            <v>2500.6326146305614</v>
          </cell>
          <cell r="D10">
            <v>199.99999999999997</v>
          </cell>
          <cell r="F10">
            <v>9640.5674264522513</v>
          </cell>
        </row>
        <row r="11">
          <cell r="A11">
            <v>2059</v>
          </cell>
          <cell r="C11">
            <v>2306.0439727235525</v>
          </cell>
          <cell r="D11">
            <v>199.99999999999997</v>
          </cell>
          <cell r="F11">
            <v>9835.1560683592597</v>
          </cell>
        </row>
        <row r="12">
          <cell r="A12">
            <v>2060</v>
          </cell>
          <cell r="C12">
            <v>2107.5276844567134</v>
          </cell>
          <cell r="D12">
            <v>199.99999999999997</v>
          </cell>
          <cell r="F12">
            <v>10033.672356626099</v>
          </cell>
        </row>
        <row r="13">
          <cell r="A13">
            <v>2061</v>
          </cell>
          <cell r="C13">
            <v>1905.004472818925</v>
          </cell>
          <cell r="D13">
            <v>199.99999999999997</v>
          </cell>
          <cell r="F13">
            <v>10236.195568263891</v>
          </cell>
        </row>
        <row r="14">
          <cell r="A14">
            <v>2062</v>
          </cell>
          <cell r="C14">
            <v>1698.3934606436794</v>
          </cell>
          <cell r="D14">
            <v>199.99999999999997</v>
          </cell>
          <cell r="F14">
            <v>10442.806580439134</v>
          </cell>
        </row>
        <row r="15">
          <cell r="A15">
            <v>2063</v>
          </cell>
          <cell r="C15">
            <v>1487.6121383109737</v>
          </cell>
          <cell r="D15">
            <v>199.99999999999997</v>
          </cell>
          <cell r="F15">
            <v>10653.587902771838</v>
          </cell>
        </row>
        <row r="16">
          <cell r="A16">
            <v>2064</v>
          </cell>
          <cell r="C16">
            <v>1272.5763307972866</v>
          </cell>
          <cell r="D16">
            <v>199.99999999999997</v>
          </cell>
          <cell r="F16">
            <v>10868.623710285525</v>
          </cell>
        </row>
        <row r="17">
          <cell r="A17">
            <v>2065</v>
          </cell>
          <cell r="C17">
            <v>1053.2001640604851</v>
          </cell>
          <cell r="D17">
            <v>199.99999999999997</v>
          </cell>
          <cell r="F17">
            <v>11087.999877022326</v>
          </cell>
        </row>
        <row r="18">
          <cell r="A18">
            <v>2066</v>
          </cell>
          <cell r="C18">
            <v>829.39603074622357</v>
          </cell>
          <cell r="D18">
            <v>199.99999999999997</v>
          </cell>
          <cell r="F18">
            <v>11311.804010336589</v>
          </cell>
        </row>
        <row r="19">
          <cell r="A19">
            <v>2067</v>
          </cell>
          <cell r="C19">
            <v>601.07455520215672</v>
          </cell>
          <cell r="D19">
            <v>199.99999999999997</v>
          </cell>
          <cell r="F19">
            <v>11540.125485880657</v>
          </cell>
        </row>
        <row r="20">
          <cell r="A20">
            <v>2068</v>
          </cell>
          <cell r="C20">
            <v>368.1445577859833</v>
          </cell>
          <cell r="D20">
            <v>199.99999999999997</v>
          </cell>
          <cell r="F20">
            <v>11773.055483296832</v>
          </cell>
        </row>
        <row r="21">
          <cell r="A21">
            <v>2069</v>
          </cell>
          <cell r="C21">
            <v>130.51301845307069</v>
          </cell>
          <cell r="D21">
            <v>199.99999999999997</v>
          </cell>
          <cell r="F21">
            <v>12010.687022629743</v>
          </cell>
        </row>
        <row r="22">
          <cell r="A22" t="str">
            <v/>
          </cell>
          <cell r="C22" t="str">
            <v/>
          </cell>
          <cell r="D22" t="str">
            <v/>
          </cell>
          <cell r="F22" t="str">
            <v/>
          </cell>
        </row>
        <row r="23">
          <cell r="A23" t="str">
            <v/>
          </cell>
          <cell r="C23" t="str">
            <v/>
          </cell>
          <cell r="D23" t="str">
            <v/>
          </cell>
          <cell r="F23" t="str">
            <v/>
          </cell>
        </row>
        <row r="24">
          <cell r="A24" t="str">
            <v/>
          </cell>
          <cell r="C24" t="str">
            <v/>
          </cell>
          <cell r="D24" t="str">
            <v/>
          </cell>
          <cell r="F24" t="str">
            <v/>
          </cell>
        </row>
        <row r="25">
          <cell r="A25" t="str">
            <v/>
          </cell>
          <cell r="C25" t="str">
            <v/>
          </cell>
          <cell r="D25" t="str">
            <v/>
          </cell>
          <cell r="F25" t="str">
            <v/>
          </cell>
        </row>
        <row r="26">
          <cell r="A26" t="str">
            <v/>
          </cell>
          <cell r="C26" t="str">
            <v/>
          </cell>
          <cell r="D26" t="str">
            <v/>
          </cell>
          <cell r="F26" t="str">
            <v/>
          </cell>
        </row>
        <row r="27">
          <cell r="A27" t="str">
            <v/>
          </cell>
          <cell r="C27" t="str">
            <v/>
          </cell>
          <cell r="D27" t="str">
            <v/>
          </cell>
          <cell r="F27" t="str">
            <v/>
          </cell>
        </row>
        <row r="28">
          <cell r="A28" t="str">
            <v/>
          </cell>
          <cell r="C28" t="str">
            <v/>
          </cell>
          <cell r="D28" t="str">
            <v/>
          </cell>
          <cell r="F28" t="str">
            <v/>
          </cell>
        </row>
        <row r="29">
          <cell r="A29" t="str">
            <v/>
          </cell>
          <cell r="C29" t="str">
            <v/>
          </cell>
          <cell r="D29" t="str">
            <v/>
          </cell>
          <cell r="F29" t="str">
            <v/>
          </cell>
        </row>
        <row r="30">
          <cell r="A30" t="str">
            <v/>
          </cell>
          <cell r="C30" t="str">
            <v/>
          </cell>
          <cell r="D30" t="str">
            <v/>
          </cell>
          <cell r="F30" t="str">
            <v/>
          </cell>
        </row>
        <row r="31">
          <cell r="A31" t="str">
            <v/>
          </cell>
          <cell r="C31" t="str">
            <v/>
          </cell>
          <cell r="D31" t="str">
            <v/>
          </cell>
          <cell r="F31" t="str">
            <v/>
          </cell>
        </row>
        <row r="32">
          <cell r="A32" t="str">
            <v/>
          </cell>
          <cell r="C32" t="str">
            <v/>
          </cell>
          <cell r="D32" t="str">
            <v/>
          </cell>
          <cell r="F32" t="str">
            <v/>
          </cell>
        </row>
        <row r="33">
          <cell r="A33" t="str">
            <v/>
          </cell>
          <cell r="C33" t="str">
            <v/>
          </cell>
          <cell r="D33" t="str">
            <v/>
          </cell>
          <cell r="F33" t="str">
            <v/>
          </cell>
        </row>
        <row r="34">
          <cell r="A34" t="str">
            <v/>
          </cell>
          <cell r="C34" t="str">
            <v/>
          </cell>
          <cell r="D34" t="str">
            <v/>
          </cell>
          <cell r="F34" t="str">
            <v/>
          </cell>
        </row>
        <row r="35">
          <cell r="A35" t="str">
            <v/>
          </cell>
          <cell r="C35" t="str">
            <v/>
          </cell>
          <cell r="D35" t="str">
            <v/>
          </cell>
          <cell r="F35" t="str">
            <v/>
          </cell>
        </row>
        <row r="36">
          <cell r="A36" t="str">
            <v/>
          </cell>
          <cell r="C36" t="str">
            <v/>
          </cell>
          <cell r="D36" t="str">
            <v/>
          </cell>
          <cell r="F36" t="str">
            <v/>
          </cell>
        </row>
        <row r="37">
          <cell r="A37" t="str">
            <v/>
          </cell>
          <cell r="C37" t="str">
            <v/>
          </cell>
          <cell r="D37" t="str">
            <v/>
          </cell>
          <cell r="F37" t="str">
            <v/>
          </cell>
        </row>
        <row r="38">
          <cell r="A38" t="str">
            <v/>
          </cell>
          <cell r="C38" t="str">
            <v/>
          </cell>
          <cell r="D38" t="str">
            <v/>
          </cell>
          <cell r="F38" t="str">
            <v/>
          </cell>
        </row>
        <row r="39">
          <cell r="A39" t="str">
            <v/>
          </cell>
          <cell r="C39" t="str">
            <v/>
          </cell>
          <cell r="D39" t="str">
            <v/>
          </cell>
          <cell r="F39" t="str">
            <v/>
          </cell>
        </row>
        <row r="40">
          <cell r="A40" t="str">
            <v/>
          </cell>
          <cell r="C40" t="str">
            <v/>
          </cell>
          <cell r="D40" t="str">
            <v/>
          </cell>
          <cell r="F40" t="str">
            <v/>
          </cell>
        </row>
        <row r="41">
          <cell r="A41" t="str">
            <v/>
          </cell>
          <cell r="C41" t="str">
            <v/>
          </cell>
          <cell r="D41" t="str">
            <v/>
          </cell>
          <cell r="F41" t="str">
            <v/>
          </cell>
        </row>
        <row r="42">
          <cell r="A42" t="str">
            <v/>
          </cell>
          <cell r="C42" t="str">
            <v/>
          </cell>
          <cell r="D42" t="str">
            <v/>
          </cell>
          <cell r="F42" t="str">
            <v/>
          </cell>
        </row>
        <row r="43">
          <cell r="A43" t="str">
            <v/>
          </cell>
          <cell r="C43" t="str">
            <v/>
          </cell>
          <cell r="D43" t="str">
            <v/>
          </cell>
          <cell r="F43" t="str">
            <v/>
          </cell>
        </row>
        <row r="44">
          <cell r="A44" t="str">
            <v/>
          </cell>
          <cell r="C44" t="str">
            <v/>
          </cell>
          <cell r="D44" t="str">
            <v/>
          </cell>
          <cell r="F44" t="str">
            <v/>
          </cell>
        </row>
        <row r="45">
          <cell r="A45" t="str">
            <v/>
          </cell>
          <cell r="C45" t="str">
            <v/>
          </cell>
          <cell r="D45" t="str">
            <v/>
          </cell>
          <cell r="F45" t="str">
            <v/>
          </cell>
        </row>
        <row r="46">
          <cell r="A46" t="str">
            <v/>
          </cell>
          <cell r="C46" t="str">
            <v/>
          </cell>
          <cell r="D46" t="str">
            <v/>
          </cell>
          <cell r="F46" t="str">
            <v/>
          </cell>
        </row>
        <row r="47">
          <cell r="A47" t="str">
            <v/>
          </cell>
          <cell r="C47" t="str">
            <v/>
          </cell>
          <cell r="D47" t="str">
            <v/>
          </cell>
          <cell r="F47" t="str">
            <v/>
          </cell>
        </row>
        <row r="48">
          <cell r="A48" t="str">
            <v/>
          </cell>
          <cell r="C48" t="str">
            <v/>
          </cell>
          <cell r="D48" t="str">
            <v/>
          </cell>
          <cell r="F48" t="str">
            <v/>
          </cell>
        </row>
        <row r="49">
          <cell r="A49" t="str">
            <v/>
          </cell>
          <cell r="C49" t="str">
            <v/>
          </cell>
          <cell r="D49" t="str">
            <v/>
          </cell>
          <cell r="F49" t="str">
            <v/>
          </cell>
        </row>
        <row r="50">
          <cell r="A50" t="str">
            <v/>
          </cell>
          <cell r="C50" t="str">
            <v/>
          </cell>
          <cell r="D50" t="str">
            <v/>
          </cell>
          <cell r="F50" t="str">
            <v/>
          </cell>
        </row>
        <row r="51">
          <cell r="A51" t="str">
            <v/>
          </cell>
          <cell r="C51" t="str">
            <v/>
          </cell>
          <cell r="D51" t="str">
            <v/>
          </cell>
          <cell r="F51" t="str">
            <v/>
          </cell>
        </row>
        <row r="52">
          <cell r="A52" t="str">
            <v/>
          </cell>
          <cell r="C52" t="str">
            <v/>
          </cell>
          <cell r="D52" t="str">
            <v/>
          </cell>
          <cell r="F52" t="str">
            <v/>
          </cell>
        </row>
        <row r="53">
          <cell r="A53" t="str">
            <v/>
          </cell>
          <cell r="C53" t="str">
            <v/>
          </cell>
          <cell r="D53" t="str">
            <v/>
          </cell>
          <cell r="F53" t="str">
            <v/>
          </cell>
        </row>
        <row r="54">
          <cell r="A54" t="str">
            <v/>
          </cell>
          <cell r="C54" t="str">
            <v/>
          </cell>
          <cell r="D54" t="str">
            <v/>
          </cell>
          <cell r="F54" t="str">
            <v/>
          </cell>
        </row>
        <row r="55">
          <cell r="A55" t="str">
            <v/>
          </cell>
          <cell r="C55" t="str">
            <v/>
          </cell>
          <cell r="D55" t="str">
            <v/>
          </cell>
          <cell r="F55" t="str">
            <v/>
          </cell>
        </row>
        <row r="56">
          <cell r="A56" t="str">
            <v/>
          </cell>
          <cell r="C56" t="str">
            <v/>
          </cell>
          <cell r="D56" t="str">
            <v/>
          </cell>
          <cell r="F56" t="str">
            <v/>
          </cell>
        </row>
        <row r="57">
          <cell r="A57" t="str">
            <v/>
          </cell>
          <cell r="C57" t="str">
            <v/>
          </cell>
          <cell r="D57" t="str">
            <v/>
          </cell>
          <cell r="F57" t="str">
            <v/>
          </cell>
        </row>
        <row r="58">
          <cell r="A58" t="str">
            <v/>
          </cell>
          <cell r="C58" t="str">
            <v/>
          </cell>
          <cell r="D58" t="str">
            <v/>
          </cell>
          <cell r="F58" t="str">
            <v/>
          </cell>
        </row>
        <row r="59">
          <cell r="A59" t="str">
            <v/>
          </cell>
          <cell r="C59" t="str">
            <v/>
          </cell>
          <cell r="D59" t="str">
            <v/>
          </cell>
          <cell r="F59" t="str">
            <v/>
          </cell>
        </row>
        <row r="60">
          <cell r="A60" t="str">
            <v/>
          </cell>
          <cell r="C60" t="str">
            <v/>
          </cell>
          <cell r="D60" t="str">
            <v/>
          </cell>
          <cell r="F60" t="str">
            <v/>
          </cell>
        </row>
        <row r="61">
          <cell r="A61" t="str">
            <v/>
          </cell>
          <cell r="C61" t="str">
            <v/>
          </cell>
          <cell r="D61" t="str">
            <v/>
          </cell>
          <cell r="F61" t="str">
            <v/>
          </cell>
        </row>
        <row r="62">
          <cell r="A62" t="str">
            <v/>
          </cell>
          <cell r="C62" t="str">
            <v/>
          </cell>
          <cell r="D62" t="str">
            <v/>
          </cell>
          <cell r="F62" t="str">
            <v/>
          </cell>
        </row>
        <row r="63">
          <cell r="A63" t="str">
            <v/>
          </cell>
          <cell r="C63" t="str">
            <v/>
          </cell>
          <cell r="D63" t="str">
            <v/>
          </cell>
          <cell r="F63" t="str">
            <v/>
          </cell>
        </row>
        <row r="64">
          <cell r="A64" t="str">
            <v/>
          </cell>
          <cell r="C64" t="str">
            <v/>
          </cell>
          <cell r="D64" t="str">
            <v/>
          </cell>
          <cell r="F64" t="str">
            <v/>
          </cell>
        </row>
        <row r="65">
          <cell r="A65" t="str">
            <v/>
          </cell>
          <cell r="C65" t="str">
            <v/>
          </cell>
          <cell r="D65" t="str">
            <v/>
          </cell>
          <cell r="F65" t="str">
            <v/>
          </cell>
        </row>
        <row r="66">
          <cell r="A66" t="str">
            <v/>
          </cell>
          <cell r="C66" t="str">
            <v/>
          </cell>
          <cell r="D66" t="str">
            <v/>
          </cell>
          <cell r="F66" t="str">
            <v/>
          </cell>
        </row>
        <row r="67">
          <cell r="A67" t="str">
            <v/>
          </cell>
          <cell r="C67" t="str">
            <v/>
          </cell>
          <cell r="D67" t="str">
            <v/>
          </cell>
          <cell r="F67" t="str">
            <v/>
          </cell>
        </row>
        <row r="68">
          <cell r="A68" t="str">
            <v/>
          </cell>
          <cell r="C68" t="str">
            <v/>
          </cell>
          <cell r="D68" t="str">
            <v/>
          </cell>
          <cell r="F68" t="str">
            <v/>
          </cell>
        </row>
        <row r="69">
          <cell r="A69" t="str">
            <v/>
          </cell>
          <cell r="C69" t="str">
            <v/>
          </cell>
          <cell r="D69" t="str">
            <v/>
          </cell>
          <cell r="F69" t="str">
            <v/>
          </cell>
        </row>
        <row r="70">
          <cell r="A70" t="str">
            <v/>
          </cell>
          <cell r="C70" t="str">
            <v/>
          </cell>
          <cell r="D70" t="str">
            <v/>
          </cell>
          <cell r="F70" t="str">
            <v/>
          </cell>
        </row>
        <row r="71">
          <cell r="A71" t="str">
            <v/>
          </cell>
          <cell r="C71" t="str">
            <v/>
          </cell>
          <cell r="D71" t="str">
            <v/>
          </cell>
          <cell r="F71" t="str">
            <v/>
          </cell>
        </row>
        <row r="72">
          <cell r="A72" t="str">
            <v/>
          </cell>
          <cell r="C72" t="str">
            <v/>
          </cell>
          <cell r="D72" t="str">
            <v/>
          </cell>
          <cell r="F72" t="str">
            <v/>
          </cell>
        </row>
        <row r="73">
          <cell r="A73" t="str">
            <v/>
          </cell>
          <cell r="C73" t="str">
            <v/>
          </cell>
          <cell r="D73" t="str">
            <v/>
          </cell>
          <cell r="F73" t="str">
            <v/>
          </cell>
        </row>
        <row r="74">
          <cell r="A74" t="str">
            <v/>
          </cell>
          <cell r="C74" t="str">
            <v/>
          </cell>
          <cell r="D74" t="str">
            <v/>
          </cell>
          <cell r="F74" t="str">
            <v/>
          </cell>
        </row>
        <row r="75">
          <cell r="A75" t="str">
            <v/>
          </cell>
          <cell r="C75" t="str">
            <v/>
          </cell>
          <cell r="D75" t="str">
            <v/>
          </cell>
          <cell r="F75" t="str">
            <v/>
          </cell>
        </row>
        <row r="76">
          <cell r="A76" t="str">
            <v/>
          </cell>
          <cell r="C76" t="str">
            <v/>
          </cell>
          <cell r="D76" t="str">
            <v/>
          </cell>
          <cell r="F76" t="str">
            <v/>
          </cell>
        </row>
        <row r="77">
          <cell r="A77" t="str">
            <v/>
          </cell>
          <cell r="C77" t="str">
            <v/>
          </cell>
          <cell r="D77" t="str">
            <v/>
          </cell>
          <cell r="F77" t="str">
            <v/>
          </cell>
        </row>
        <row r="78">
          <cell r="A78" t="str">
            <v/>
          </cell>
          <cell r="C78" t="str">
            <v/>
          </cell>
          <cell r="D78" t="str">
            <v/>
          </cell>
          <cell r="F78" t="str">
            <v/>
          </cell>
        </row>
        <row r="79">
          <cell r="A79" t="str">
            <v/>
          </cell>
          <cell r="C79" t="str">
            <v/>
          </cell>
          <cell r="D79" t="str">
            <v/>
          </cell>
          <cell r="F79" t="str">
            <v/>
          </cell>
        </row>
        <row r="80">
          <cell r="A80" t="str">
            <v/>
          </cell>
          <cell r="C80" t="str">
            <v/>
          </cell>
          <cell r="D80" t="str">
            <v/>
          </cell>
          <cell r="F80" t="str">
            <v/>
          </cell>
        </row>
        <row r="81">
          <cell r="A81" t="str">
            <v/>
          </cell>
          <cell r="C81" t="str">
            <v/>
          </cell>
          <cell r="D81" t="str">
            <v/>
          </cell>
          <cell r="F81" t="str">
            <v/>
          </cell>
        </row>
        <row r="82">
          <cell r="A82" t="str">
            <v/>
          </cell>
          <cell r="C82" t="str">
            <v/>
          </cell>
          <cell r="D82" t="str">
            <v/>
          </cell>
          <cell r="F82" t="str">
            <v/>
          </cell>
        </row>
        <row r="83">
          <cell r="A83" t="str">
            <v/>
          </cell>
          <cell r="C83" t="str">
            <v/>
          </cell>
          <cell r="D83" t="str">
            <v/>
          </cell>
          <cell r="F83" t="str">
            <v/>
          </cell>
        </row>
        <row r="84">
          <cell r="A84" t="str">
            <v/>
          </cell>
          <cell r="C84" t="str">
            <v/>
          </cell>
          <cell r="D84" t="str">
            <v/>
          </cell>
          <cell r="F84" t="str">
            <v/>
          </cell>
        </row>
        <row r="85">
          <cell r="A85" t="str">
            <v/>
          </cell>
          <cell r="C85" t="str">
            <v/>
          </cell>
          <cell r="D85" t="str">
            <v/>
          </cell>
          <cell r="F85" t="str">
            <v/>
          </cell>
        </row>
        <row r="86">
          <cell r="A86" t="str">
            <v/>
          </cell>
          <cell r="C86" t="str">
            <v/>
          </cell>
          <cell r="D86" t="str">
            <v/>
          </cell>
          <cell r="F86" t="str">
            <v/>
          </cell>
        </row>
        <row r="87">
          <cell r="A87" t="str">
            <v/>
          </cell>
          <cell r="C87" t="str">
            <v/>
          </cell>
          <cell r="D87" t="str">
            <v/>
          </cell>
          <cell r="F87" t="str">
            <v/>
          </cell>
        </row>
        <row r="88">
          <cell r="A88" t="str">
            <v/>
          </cell>
          <cell r="C88" t="str">
            <v/>
          </cell>
          <cell r="D88" t="str">
            <v/>
          </cell>
          <cell r="F88" t="str">
            <v/>
          </cell>
        </row>
        <row r="89">
          <cell r="A89" t="str">
            <v/>
          </cell>
          <cell r="C89" t="str">
            <v/>
          </cell>
          <cell r="D89" t="str">
            <v/>
          </cell>
          <cell r="F89" t="str">
            <v/>
          </cell>
        </row>
        <row r="90">
          <cell r="A90" t="str">
            <v/>
          </cell>
          <cell r="C90" t="str">
            <v/>
          </cell>
          <cell r="D90" t="str">
            <v/>
          </cell>
          <cell r="F90" t="str">
            <v/>
          </cell>
        </row>
        <row r="91">
          <cell r="A91" t="str">
            <v/>
          </cell>
          <cell r="C91" t="str">
            <v/>
          </cell>
          <cell r="D91" t="str">
            <v/>
          </cell>
          <cell r="F91" t="str">
            <v/>
          </cell>
        </row>
        <row r="92">
          <cell r="A92" t="str">
            <v/>
          </cell>
          <cell r="C92" t="str">
            <v/>
          </cell>
          <cell r="D92" t="str">
            <v/>
          </cell>
          <cell r="F92" t="str">
            <v/>
          </cell>
        </row>
        <row r="93">
          <cell r="A93" t="str">
            <v/>
          </cell>
          <cell r="C93" t="str">
            <v/>
          </cell>
          <cell r="D93" t="str">
            <v/>
          </cell>
          <cell r="F93" t="str">
            <v/>
          </cell>
        </row>
        <row r="94">
          <cell r="A94" t="str">
            <v/>
          </cell>
          <cell r="C94" t="str">
            <v/>
          </cell>
          <cell r="D94" t="str">
            <v/>
          </cell>
          <cell r="F94" t="str">
            <v/>
          </cell>
        </row>
        <row r="95">
          <cell r="A95" t="str">
            <v/>
          </cell>
          <cell r="C95" t="str">
            <v/>
          </cell>
          <cell r="D95" t="str">
            <v/>
          </cell>
          <cell r="F95" t="str">
            <v/>
          </cell>
        </row>
        <row r="96">
          <cell r="A96" t="str">
            <v/>
          </cell>
          <cell r="C96" t="str">
            <v/>
          </cell>
          <cell r="D96" t="str">
            <v/>
          </cell>
          <cell r="F96" t="str">
            <v/>
          </cell>
        </row>
        <row r="97">
          <cell r="A97" t="str">
            <v/>
          </cell>
          <cell r="C97" t="str">
            <v/>
          </cell>
          <cell r="D97" t="str">
            <v/>
          </cell>
          <cell r="F97" t="str">
            <v/>
          </cell>
        </row>
        <row r="98">
          <cell r="A98" t="str">
            <v/>
          </cell>
          <cell r="C98" t="str">
            <v/>
          </cell>
          <cell r="D98" t="str">
            <v/>
          </cell>
          <cell r="F98" t="str">
            <v/>
          </cell>
        </row>
        <row r="99">
          <cell r="A99" t="str">
            <v/>
          </cell>
          <cell r="C99" t="str">
            <v/>
          </cell>
          <cell r="D99" t="str">
            <v/>
          </cell>
          <cell r="F99" t="str">
            <v/>
          </cell>
        </row>
        <row r="100">
          <cell r="A100" t="str">
            <v/>
          </cell>
          <cell r="C100" t="str">
            <v/>
          </cell>
          <cell r="D100" t="str">
            <v/>
          </cell>
          <cell r="F100" t="str">
            <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refreshError="1"/>
      <sheetData sheetId="1" refreshError="1"/>
      <sheetData sheetId="2" refreshError="1"/>
      <sheetData sheetId="3" refreshError="1"/>
      <sheetData sheetId="4" refreshError="1"/>
      <sheetData sheetId="5">
        <row r="4">
          <cell r="F4" t="str">
            <v>Adaptabilité</v>
          </cell>
          <cell r="G4">
            <v>3</v>
          </cell>
          <cell r="H4">
            <v>1</v>
          </cell>
        </row>
        <row r="5">
          <cell r="F5" t="str">
            <v>Créativité</v>
          </cell>
          <cell r="G5">
            <v>1</v>
          </cell>
          <cell r="H5">
            <v>4</v>
          </cell>
        </row>
        <row r="6">
          <cell r="F6" t="str">
            <v>Efficacité</v>
          </cell>
          <cell r="G6">
            <v>4</v>
          </cell>
          <cell r="H6">
            <v>1</v>
          </cell>
        </row>
        <row r="7">
          <cell r="F7" t="str">
            <v>Remise en question</v>
          </cell>
          <cell r="G7">
            <v>3</v>
          </cell>
          <cell r="H7">
            <v>2</v>
          </cell>
        </row>
        <row r="8">
          <cell r="F8" t="str">
            <v>Responsabilité</v>
          </cell>
          <cell r="G8">
            <v>1</v>
          </cell>
          <cell r="H8">
            <v>1</v>
          </cell>
        </row>
        <row r="17">
          <cell r="F17" t="str">
            <v>Allemand</v>
          </cell>
          <cell r="G17">
            <v>1</v>
          </cell>
          <cell r="H17">
            <v>4</v>
          </cell>
        </row>
        <row r="18">
          <cell r="F18" t="str">
            <v>Analyse des données</v>
          </cell>
          <cell r="G18">
            <v>4</v>
          </cell>
          <cell r="H18">
            <v>1</v>
          </cell>
        </row>
        <row r="19">
          <cell r="F19" t="str">
            <v>Conduite du changement</v>
          </cell>
          <cell r="G19">
            <v>4</v>
          </cell>
          <cell r="H19">
            <v>4</v>
          </cell>
        </row>
        <row r="20">
          <cell r="F20" t="str">
            <v>Optimisation des processus</v>
          </cell>
          <cell r="G20">
            <v>4</v>
          </cell>
          <cell r="H20">
            <v>2</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colas PARENT" refreshedDate="45098.430680439815" createdVersion="8" refreshedVersion="8" minRefreshableVersion="3" recordCount="109" xr:uid="{57129564-F5C2-DA44-AC08-73EF306B8311}">
  <cacheSource type="worksheet">
    <worksheetSource name="Tableau2"/>
  </cacheSource>
  <cacheFields count="8">
    <cacheField name="Numéro_x000a_de commande" numFmtId="14">
      <sharedItems containsBlank="1"/>
    </cacheField>
    <cacheField name="Clients" numFmtId="14">
      <sharedItems containsBlank="1"/>
    </cacheField>
    <cacheField name="Date_x000a_de commande" numFmtId="14">
      <sharedItems containsNonDate="0" containsDate="1" containsString="0" containsBlank="1" minDate="2050-01-01T00:00:00" maxDate="2050-04-01T00:00:00"/>
    </cacheField>
    <cacheField name="Chiffre d'affaires_x000a_généré" numFmtId="164">
      <sharedItems containsString="0" containsBlank="1" containsNumber="1" containsInteger="1" minValue="108" maxValue="996"/>
    </cacheField>
    <cacheField name="Charges_x000a_(40% du CA)" numFmtId="164">
      <sharedItems containsMixedTypes="1" containsNumber="1" minValue="43.2" maxValue="398.40000000000003"/>
    </cacheField>
    <cacheField name="Bénéfice" numFmtId="164">
      <sharedItems containsMixedTypes="1" containsNumber="1" minValue="64.8" maxValue="597.59999999999991"/>
    </cacheField>
    <cacheField name="N° de facture" numFmtId="49">
      <sharedItems containsBlank="1"/>
    </cacheField>
    <cacheField name="Mois_x000a_d'encaissement" numFmtId="164">
      <sharedItems containsBlank="1" count="5">
        <s v="Janvier"/>
        <s v="Février"/>
        <s v="Mars"/>
        <s v="Avril"/>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
  <r>
    <s v="C0001"/>
    <s v="Google"/>
    <d v="2050-01-01T00:00:00"/>
    <n v="202"/>
    <n v="80.800000000000011"/>
    <n v="121.19999999999999"/>
    <s v="0001"/>
    <x v="0"/>
  </r>
  <r>
    <s v="C0002"/>
    <s v="Amazon"/>
    <d v="2050-01-02T00:00:00"/>
    <n v="579"/>
    <n v="231.60000000000002"/>
    <n v="347.4"/>
    <s v="0002"/>
    <x v="1"/>
  </r>
  <r>
    <s v="C0003"/>
    <s v="Apple"/>
    <d v="2050-01-03T00:00:00"/>
    <n v="799"/>
    <n v="319.60000000000002"/>
    <n v="479.4"/>
    <s v="0003"/>
    <x v="2"/>
  </r>
  <r>
    <s v="C0004"/>
    <s v="Microsoft"/>
    <d v="2050-01-04T00:00:00"/>
    <n v="250"/>
    <n v="100"/>
    <n v="150"/>
    <s v="0004"/>
    <x v="3"/>
  </r>
  <r>
    <s v="C0005"/>
    <s v="Google"/>
    <d v="2050-01-05T00:00:00"/>
    <n v="654"/>
    <n v="261.60000000000002"/>
    <n v="392.4"/>
    <s v="0005"/>
    <x v="0"/>
  </r>
  <r>
    <s v="C0006"/>
    <s v="Amazon"/>
    <d v="2050-01-06T00:00:00"/>
    <n v="413"/>
    <n v="165.20000000000002"/>
    <n v="247.79999999999998"/>
    <s v="0006"/>
    <x v="1"/>
  </r>
  <r>
    <s v="C0007"/>
    <s v="Apple"/>
    <d v="2050-01-07T00:00:00"/>
    <n v="108"/>
    <n v="43.2"/>
    <n v="64.8"/>
    <s v="0007"/>
    <x v="2"/>
  </r>
  <r>
    <s v="C0008"/>
    <s v="Microsoft"/>
    <d v="2050-01-08T00:00:00"/>
    <n v="265"/>
    <n v="106"/>
    <n v="159"/>
    <s v="0008"/>
    <x v="3"/>
  </r>
  <r>
    <s v="C0009"/>
    <s v="Google"/>
    <d v="2050-01-09T00:00:00"/>
    <n v="580"/>
    <n v="232"/>
    <n v="348"/>
    <s v="0009"/>
    <x v="0"/>
  </r>
  <r>
    <s v="C0010"/>
    <s v="Amazon"/>
    <d v="2050-01-10T00:00:00"/>
    <n v="609"/>
    <n v="243.60000000000002"/>
    <n v="365.4"/>
    <s v="0010"/>
    <x v="1"/>
  </r>
  <r>
    <s v="C0011"/>
    <s v="Apple"/>
    <d v="2050-01-11T00:00:00"/>
    <n v="690"/>
    <n v="276"/>
    <n v="414"/>
    <s v="0011"/>
    <x v="2"/>
  </r>
  <r>
    <s v="C0012"/>
    <s v="Microsoft"/>
    <d v="2050-01-12T00:00:00"/>
    <n v="155"/>
    <n v="62"/>
    <n v="93"/>
    <s v="0012"/>
    <x v="3"/>
  </r>
  <r>
    <s v="C0013"/>
    <s v="Google"/>
    <d v="2050-01-13T00:00:00"/>
    <n v="318"/>
    <n v="127.2"/>
    <n v="190.8"/>
    <s v="0013"/>
    <x v="0"/>
  </r>
  <r>
    <s v="C0014"/>
    <s v="Amazon"/>
    <d v="2050-01-14T00:00:00"/>
    <n v="811"/>
    <n v="324.40000000000003"/>
    <n v="486.59999999999997"/>
    <s v="0014"/>
    <x v="1"/>
  </r>
  <r>
    <s v="C0015"/>
    <s v="Apple"/>
    <d v="2050-01-15T00:00:00"/>
    <n v="685"/>
    <n v="274"/>
    <n v="411"/>
    <s v="0015"/>
    <x v="2"/>
  </r>
  <r>
    <s v="C0016"/>
    <s v="Microsoft"/>
    <d v="2050-01-16T00:00:00"/>
    <n v="794"/>
    <n v="317.60000000000002"/>
    <n v="476.4"/>
    <s v="0016"/>
    <x v="4"/>
  </r>
  <r>
    <s v="C0017"/>
    <s v="Google"/>
    <d v="2050-01-17T00:00:00"/>
    <n v="920"/>
    <n v="368"/>
    <n v="552"/>
    <s v="0017"/>
    <x v="4"/>
  </r>
  <r>
    <s v="C0018"/>
    <s v="Amazon"/>
    <d v="2050-01-18T00:00:00"/>
    <n v="414"/>
    <n v="165.60000000000002"/>
    <n v="248.39999999999998"/>
    <s v="0018"/>
    <x v="4"/>
  </r>
  <r>
    <s v="C0019"/>
    <s v="Apple"/>
    <d v="2050-01-19T00:00:00"/>
    <n v="595"/>
    <n v="238"/>
    <n v="357"/>
    <s v="0019"/>
    <x v="4"/>
  </r>
  <r>
    <s v="C0020"/>
    <s v="Microsoft"/>
    <d v="2050-01-20T00:00:00"/>
    <n v="545"/>
    <n v="218"/>
    <n v="327"/>
    <s v="0020"/>
    <x v="4"/>
  </r>
  <r>
    <s v="C0021"/>
    <s v="Google"/>
    <d v="2050-01-21T00:00:00"/>
    <n v="985"/>
    <n v="394"/>
    <n v="591"/>
    <s v="0021"/>
    <x v="4"/>
  </r>
  <r>
    <s v="C0022"/>
    <s v="Amazon"/>
    <d v="2050-01-22T00:00:00"/>
    <n v="146"/>
    <n v="58.400000000000006"/>
    <n v="87.6"/>
    <s v="0022"/>
    <x v="4"/>
  </r>
  <r>
    <s v="C0023"/>
    <s v="Apple"/>
    <d v="2050-01-23T00:00:00"/>
    <n v="525"/>
    <n v="210"/>
    <n v="315"/>
    <s v="0023"/>
    <x v="4"/>
  </r>
  <r>
    <s v="C0024"/>
    <s v="Microsoft"/>
    <d v="2050-01-24T00:00:00"/>
    <n v="397"/>
    <n v="158.80000000000001"/>
    <n v="238.2"/>
    <s v="0024"/>
    <x v="4"/>
  </r>
  <r>
    <s v="C0025"/>
    <s v="Google"/>
    <d v="2050-01-25T00:00:00"/>
    <n v="379"/>
    <n v="151.6"/>
    <n v="227.4"/>
    <s v="0025"/>
    <x v="4"/>
  </r>
  <r>
    <s v="C0026"/>
    <s v="Amazon"/>
    <d v="2050-01-26T00:00:00"/>
    <n v="542"/>
    <n v="216.8"/>
    <n v="325.2"/>
    <s v="0026"/>
    <x v="4"/>
  </r>
  <r>
    <s v="C0027"/>
    <s v="Apple"/>
    <d v="2050-01-27T00:00:00"/>
    <n v="223"/>
    <n v="89.2"/>
    <n v="133.80000000000001"/>
    <s v="0027"/>
    <x v="4"/>
  </r>
  <r>
    <s v="C0028"/>
    <s v="Microsoft"/>
    <d v="2050-01-28T00:00:00"/>
    <n v="604"/>
    <n v="241.60000000000002"/>
    <n v="362.4"/>
    <s v="0028"/>
    <x v="4"/>
  </r>
  <r>
    <s v="C0029"/>
    <s v="Google"/>
    <d v="2050-01-29T00:00:00"/>
    <n v="222"/>
    <n v="88.800000000000011"/>
    <n v="133.19999999999999"/>
    <s v="0029"/>
    <x v="4"/>
  </r>
  <r>
    <s v="C0030"/>
    <s v="Amazon"/>
    <d v="2050-01-30T00:00:00"/>
    <n v="420"/>
    <n v="168"/>
    <n v="252"/>
    <s v="0030"/>
    <x v="4"/>
  </r>
  <r>
    <s v="C0031"/>
    <s v="Apple"/>
    <d v="2050-01-31T00:00:00"/>
    <n v="626"/>
    <n v="250.4"/>
    <n v="375.6"/>
    <m/>
    <x v="4"/>
  </r>
  <r>
    <s v="C0032"/>
    <s v="Microsoft"/>
    <d v="2050-02-01T00:00:00"/>
    <n v="626"/>
    <n v="250.4"/>
    <n v="375.6"/>
    <m/>
    <x v="4"/>
  </r>
  <r>
    <s v="C0033"/>
    <s v="Google"/>
    <d v="2050-02-02T00:00:00"/>
    <n v="249"/>
    <n v="99.600000000000009"/>
    <n v="149.39999999999998"/>
    <m/>
    <x v="4"/>
  </r>
  <r>
    <s v="C0034"/>
    <s v="Amazon"/>
    <d v="2050-02-03T00:00:00"/>
    <n v="467"/>
    <n v="186.8"/>
    <n v="280.2"/>
    <m/>
    <x v="4"/>
  </r>
  <r>
    <s v="C0035"/>
    <s v="Apple"/>
    <d v="2050-02-04T00:00:00"/>
    <n v="550"/>
    <n v="220"/>
    <n v="330"/>
    <m/>
    <x v="4"/>
  </r>
  <r>
    <s v="C0036"/>
    <s v="Microsoft"/>
    <d v="2050-02-05T00:00:00"/>
    <n v="290"/>
    <n v="116"/>
    <n v="174"/>
    <m/>
    <x v="4"/>
  </r>
  <r>
    <s v="C0037"/>
    <s v="Google"/>
    <d v="2050-02-06T00:00:00"/>
    <n v="410"/>
    <n v="164"/>
    <n v="246"/>
    <m/>
    <x v="4"/>
  </r>
  <r>
    <s v="C0038"/>
    <s v="Amazon"/>
    <d v="2050-02-07T00:00:00"/>
    <n v="890"/>
    <n v="356"/>
    <n v="534"/>
    <m/>
    <x v="4"/>
  </r>
  <r>
    <s v="C0039"/>
    <s v="Apple"/>
    <d v="2050-02-08T00:00:00"/>
    <n v="257"/>
    <n v="102.80000000000001"/>
    <n v="154.19999999999999"/>
    <m/>
    <x v="4"/>
  </r>
  <r>
    <s v="C0040"/>
    <s v="Microsoft"/>
    <d v="2050-02-09T00:00:00"/>
    <n v="744"/>
    <n v="297.60000000000002"/>
    <n v="446.4"/>
    <m/>
    <x v="4"/>
  </r>
  <r>
    <s v="C0041"/>
    <s v="Google"/>
    <d v="2050-02-10T00:00:00"/>
    <n v="483"/>
    <n v="193.20000000000002"/>
    <n v="289.79999999999995"/>
    <m/>
    <x v="4"/>
  </r>
  <r>
    <s v="C0042"/>
    <s v="Amazon"/>
    <d v="2050-02-11T00:00:00"/>
    <n v="958"/>
    <n v="383.20000000000005"/>
    <n v="574.79999999999995"/>
    <m/>
    <x v="4"/>
  </r>
  <r>
    <s v="C0043"/>
    <s v="Apple"/>
    <d v="2050-02-12T00:00:00"/>
    <n v="312"/>
    <n v="124.80000000000001"/>
    <n v="187.2"/>
    <m/>
    <x v="4"/>
  </r>
  <r>
    <s v="C0044"/>
    <s v="Microsoft"/>
    <d v="2050-02-13T00:00:00"/>
    <n v="402"/>
    <n v="160.80000000000001"/>
    <n v="241.2"/>
    <m/>
    <x v="4"/>
  </r>
  <r>
    <s v="C0045"/>
    <s v="Google"/>
    <d v="2050-02-14T00:00:00"/>
    <n v="606"/>
    <n v="242.4"/>
    <n v="363.6"/>
    <m/>
    <x v="4"/>
  </r>
  <r>
    <s v="C0046"/>
    <s v="Amazon"/>
    <d v="2050-02-15T00:00:00"/>
    <n v="778"/>
    <n v="311.20000000000005"/>
    <n v="466.79999999999995"/>
    <m/>
    <x v="4"/>
  </r>
  <r>
    <s v="C0047"/>
    <s v="Apple"/>
    <d v="2050-02-16T00:00:00"/>
    <n v="706"/>
    <n v="282.40000000000003"/>
    <n v="423.59999999999997"/>
    <m/>
    <x v="4"/>
  </r>
  <r>
    <s v="C0048"/>
    <s v="Microsoft"/>
    <d v="2050-02-17T00:00:00"/>
    <n v="731"/>
    <n v="292.40000000000003"/>
    <n v="438.59999999999997"/>
    <m/>
    <x v="4"/>
  </r>
  <r>
    <s v="C0049"/>
    <s v="Google"/>
    <d v="2050-02-18T00:00:00"/>
    <n v="691"/>
    <n v="276.40000000000003"/>
    <n v="414.59999999999997"/>
    <m/>
    <x v="4"/>
  </r>
  <r>
    <s v="C0050"/>
    <s v="Amazon"/>
    <d v="2050-02-19T00:00:00"/>
    <n v="642"/>
    <n v="256.8"/>
    <n v="385.2"/>
    <m/>
    <x v="4"/>
  </r>
  <r>
    <s v="C0051"/>
    <s v="Apple"/>
    <d v="2050-02-20T00:00:00"/>
    <n v="811"/>
    <n v="324.40000000000003"/>
    <n v="486.59999999999997"/>
    <m/>
    <x v="4"/>
  </r>
  <r>
    <s v="C0052"/>
    <s v="Microsoft"/>
    <d v="2050-02-21T00:00:00"/>
    <n v="404"/>
    <n v="161.60000000000002"/>
    <n v="242.39999999999998"/>
    <m/>
    <x v="4"/>
  </r>
  <r>
    <s v="C0053"/>
    <s v="Google"/>
    <d v="2050-02-22T00:00:00"/>
    <n v="504"/>
    <n v="201.60000000000002"/>
    <n v="302.39999999999998"/>
    <m/>
    <x v="4"/>
  </r>
  <r>
    <s v="C0054"/>
    <s v="Amazon"/>
    <d v="2050-02-23T00:00:00"/>
    <n v="799"/>
    <n v="319.60000000000002"/>
    <n v="479.4"/>
    <m/>
    <x v="4"/>
  </r>
  <r>
    <s v="C0055"/>
    <s v="Apple"/>
    <d v="2050-02-24T00:00:00"/>
    <n v="281"/>
    <n v="112.4"/>
    <n v="168.6"/>
    <m/>
    <x v="4"/>
  </r>
  <r>
    <s v="C0056"/>
    <s v="Microsoft"/>
    <d v="2050-02-25T00:00:00"/>
    <n v="722"/>
    <n v="288.8"/>
    <n v="433.2"/>
    <m/>
    <x v="4"/>
  </r>
  <r>
    <s v="C0057"/>
    <s v="Google"/>
    <d v="2050-02-26T00:00:00"/>
    <n v="659"/>
    <n v="263.60000000000002"/>
    <n v="395.4"/>
    <m/>
    <x v="4"/>
  </r>
  <r>
    <s v="C0058"/>
    <s v="Amazon"/>
    <d v="2050-02-27T00:00:00"/>
    <n v="219"/>
    <n v="87.600000000000009"/>
    <n v="131.39999999999998"/>
    <m/>
    <x v="4"/>
  </r>
  <r>
    <s v="C0059"/>
    <s v="Apple"/>
    <d v="2050-02-28T00:00:00"/>
    <n v="756"/>
    <n v="302.40000000000003"/>
    <n v="453.59999999999997"/>
    <m/>
    <x v="4"/>
  </r>
  <r>
    <s v="C0060"/>
    <s v="Microsoft"/>
    <d v="2050-03-01T00:00:00"/>
    <n v="261"/>
    <n v="104.4"/>
    <n v="156.6"/>
    <m/>
    <x v="4"/>
  </r>
  <r>
    <s v="C0061"/>
    <s v="Google"/>
    <d v="2050-03-02T00:00:00"/>
    <n v="444"/>
    <n v="177.60000000000002"/>
    <n v="266.39999999999998"/>
    <m/>
    <x v="4"/>
  </r>
  <r>
    <s v="C0062"/>
    <s v="Amazon"/>
    <d v="2050-03-03T00:00:00"/>
    <n v="465"/>
    <n v="186"/>
    <n v="279"/>
    <m/>
    <x v="4"/>
  </r>
  <r>
    <s v="C0063"/>
    <s v="Apple"/>
    <d v="2050-03-04T00:00:00"/>
    <n v="216"/>
    <n v="86.4"/>
    <n v="129.6"/>
    <m/>
    <x v="4"/>
  </r>
  <r>
    <s v="C0064"/>
    <s v="Microsoft"/>
    <d v="2050-03-05T00:00:00"/>
    <n v="488"/>
    <n v="195.20000000000002"/>
    <n v="292.79999999999995"/>
    <m/>
    <x v="4"/>
  </r>
  <r>
    <s v="C0065"/>
    <s v="Google"/>
    <d v="2050-03-06T00:00:00"/>
    <n v="725"/>
    <n v="290"/>
    <n v="435"/>
    <m/>
    <x v="4"/>
  </r>
  <r>
    <s v="C0066"/>
    <s v="Amazon"/>
    <d v="2050-03-07T00:00:00"/>
    <n v="607"/>
    <n v="242.8"/>
    <n v="364.2"/>
    <m/>
    <x v="4"/>
  </r>
  <r>
    <s v="C0067"/>
    <s v="Apple"/>
    <d v="2050-03-08T00:00:00"/>
    <n v="896"/>
    <n v="358.40000000000003"/>
    <n v="537.59999999999991"/>
    <m/>
    <x v="4"/>
  </r>
  <r>
    <s v="C0068"/>
    <s v="Microsoft"/>
    <d v="2050-03-09T00:00:00"/>
    <n v="533"/>
    <n v="213.20000000000002"/>
    <n v="319.79999999999995"/>
    <m/>
    <x v="4"/>
  </r>
  <r>
    <s v="C0069"/>
    <s v="Google"/>
    <d v="2050-03-10T00:00:00"/>
    <n v="565"/>
    <n v="226"/>
    <n v="339"/>
    <m/>
    <x v="4"/>
  </r>
  <r>
    <s v="C0070"/>
    <s v="Amazon"/>
    <d v="2050-03-11T00:00:00"/>
    <n v="266"/>
    <n v="106.4"/>
    <n v="159.6"/>
    <m/>
    <x v="4"/>
  </r>
  <r>
    <s v="C0071"/>
    <s v="Apple"/>
    <d v="2050-03-12T00:00:00"/>
    <n v="600"/>
    <n v="240"/>
    <n v="360"/>
    <m/>
    <x v="4"/>
  </r>
  <r>
    <s v="C0072"/>
    <s v="Microsoft"/>
    <d v="2050-03-13T00:00:00"/>
    <n v="896"/>
    <n v="358.40000000000003"/>
    <n v="537.59999999999991"/>
    <m/>
    <x v="4"/>
  </r>
  <r>
    <s v="C0073"/>
    <s v="Google"/>
    <d v="2050-03-14T00:00:00"/>
    <n v="339"/>
    <n v="135.6"/>
    <n v="203.4"/>
    <m/>
    <x v="4"/>
  </r>
  <r>
    <s v="C0074"/>
    <s v="Amazon"/>
    <d v="2050-03-15T00:00:00"/>
    <n v="958"/>
    <n v="383.20000000000005"/>
    <n v="574.79999999999995"/>
    <m/>
    <x v="4"/>
  </r>
  <r>
    <s v="C0075"/>
    <s v="Apple"/>
    <d v="2050-03-16T00:00:00"/>
    <n v="371"/>
    <n v="148.4"/>
    <n v="222.6"/>
    <m/>
    <x v="4"/>
  </r>
  <r>
    <s v="C0076"/>
    <s v="Microsoft"/>
    <d v="2050-03-17T00:00:00"/>
    <n v="653"/>
    <n v="261.2"/>
    <n v="391.8"/>
    <m/>
    <x v="4"/>
  </r>
  <r>
    <s v="C0077"/>
    <s v="Google"/>
    <d v="2050-03-18T00:00:00"/>
    <n v="996"/>
    <n v="398.40000000000003"/>
    <n v="597.59999999999991"/>
    <m/>
    <x v="4"/>
  </r>
  <r>
    <s v="C0078"/>
    <s v="Amazon"/>
    <d v="2050-03-19T00:00:00"/>
    <n v="631"/>
    <n v="252.4"/>
    <n v="378.6"/>
    <m/>
    <x v="4"/>
  </r>
  <r>
    <s v="C0079"/>
    <s v="Apple"/>
    <d v="2050-03-20T00:00:00"/>
    <n v="981"/>
    <n v="392.40000000000003"/>
    <n v="588.59999999999991"/>
    <m/>
    <x v="4"/>
  </r>
  <r>
    <s v="C0080"/>
    <s v="Microsoft"/>
    <d v="2050-03-21T00:00:00"/>
    <n v="495"/>
    <n v="198"/>
    <n v="297"/>
    <m/>
    <x v="4"/>
  </r>
  <r>
    <s v="C0081"/>
    <s v="Google"/>
    <d v="2050-03-22T00:00:00"/>
    <n v="522"/>
    <n v="208.8"/>
    <n v="313.2"/>
    <m/>
    <x v="4"/>
  </r>
  <r>
    <s v="C0082"/>
    <s v="Amazon"/>
    <d v="2050-03-23T00:00:00"/>
    <n v="682"/>
    <n v="272.8"/>
    <n v="409.2"/>
    <m/>
    <x v="4"/>
  </r>
  <r>
    <s v="C0083"/>
    <s v="Apple"/>
    <d v="2050-03-24T00:00:00"/>
    <n v="920"/>
    <n v="368"/>
    <n v="552"/>
    <m/>
    <x v="4"/>
  </r>
  <r>
    <s v="C0084"/>
    <s v="Microsoft"/>
    <d v="2050-03-25T00:00:00"/>
    <n v="262"/>
    <n v="104.80000000000001"/>
    <n v="157.19999999999999"/>
    <m/>
    <x v="4"/>
  </r>
  <r>
    <s v="C0085"/>
    <s v="Google"/>
    <d v="2050-03-26T00:00:00"/>
    <n v="224"/>
    <n v="89.600000000000009"/>
    <n v="134.39999999999998"/>
    <m/>
    <x v="4"/>
  </r>
  <r>
    <s v="C0086"/>
    <s v="Amazon"/>
    <d v="2050-03-27T00:00:00"/>
    <n v="375"/>
    <n v="150"/>
    <n v="225"/>
    <m/>
    <x v="4"/>
  </r>
  <r>
    <s v="C0087"/>
    <s v="Apple"/>
    <d v="2050-03-28T00:00:00"/>
    <n v="535"/>
    <n v="214"/>
    <n v="321"/>
    <m/>
    <x v="4"/>
  </r>
  <r>
    <s v="C0088"/>
    <s v="Microsoft"/>
    <d v="2050-03-29T00:00:00"/>
    <n v="175"/>
    <n v="70"/>
    <n v="105"/>
    <m/>
    <x v="4"/>
  </r>
  <r>
    <s v="C0089"/>
    <s v="Google"/>
    <d v="2050-03-30T00:00:00"/>
    <n v="350"/>
    <n v="140"/>
    <n v="210"/>
    <m/>
    <x v="4"/>
  </r>
  <r>
    <s v="C0090"/>
    <s v="Amazon"/>
    <d v="2050-03-31T00:00:00"/>
    <n v="377"/>
    <n v="150.80000000000001"/>
    <n v="226.2"/>
    <m/>
    <x v="4"/>
  </r>
  <r>
    <m/>
    <m/>
    <m/>
    <m/>
    <s v=""/>
    <s v=""/>
    <m/>
    <x v="4"/>
  </r>
  <r>
    <m/>
    <m/>
    <m/>
    <m/>
    <s v=""/>
    <s v=""/>
    <m/>
    <x v="4"/>
  </r>
  <r>
    <m/>
    <m/>
    <m/>
    <m/>
    <s v=""/>
    <s v=""/>
    <m/>
    <x v="4"/>
  </r>
  <r>
    <m/>
    <m/>
    <m/>
    <m/>
    <s v=""/>
    <s v=""/>
    <m/>
    <x v="4"/>
  </r>
  <r>
    <m/>
    <m/>
    <m/>
    <m/>
    <s v=""/>
    <s v=""/>
    <m/>
    <x v="4"/>
  </r>
  <r>
    <m/>
    <m/>
    <m/>
    <m/>
    <s v=""/>
    <s v=""/>
    <m/>
    <x v="4"/>
  </r>
  <r>
    <m/>
    <m/>
    <m/>
    <m/>
    <s v=""/>
    <s v=""/>
    <m/>
    <x v="4"/>
  </r>
  <r>
    <m/>
    <m/>
    <m/>
    <m/>
    <s v=""/>
    <s v=""/>
    <m/>
    <x v="4"/>
  </r>
  <r>
    <m/>
    <m/>
    <m/>
    <m/>
    <s v=""/>
    <s v=""/>
    <m/>
    <x v="4"/>
  </r>
  <r>
    <m/>
    <m/>
    <m/>
    <m/>
    <s v=""/>
    <s v=""/>
    <m/>
    <x v="4"/>
  </r>
  <r>
    <m/>
    <m/>
    <m/>
    <m/>
    <s v=""/>
    <s v=""/>
    <m/>
    <x v="4"/>
  </r>
  <r>
    <m/>
    <m/>
    <m/>
    <m/>
    <s v=""/>
    <s v=""/>
    <m/>
    <x v="4"/>
  </r>
  <r>
    <m/>
    <m/>
    <m/>
    <m/>
    <s v=""/>
    <s v=""/>
    <m/>
    <x v="4"/>
  </r>
  <r>
    <m/>
    <m/>
    <m/>
    <m/>
    <s v=""/>
    <s v=""/>
    <m/>
    <x v="4"/>
  </r>
  <r>
    <m/>
    <m/>
    <m/>
    <m/>
    <s v=""/>
    <s v=""/>
    <m/>
    <x v="4"/>
  </r>
  <r>
    <m/>
    <m/>
    <m/>
    <m/>
    <s v=""/>
    <s v=""/>
    <m/>
    <x v="4"/>
  </r>
  <r>
    <m/>
    <m/>
    <m/>
    <m/>
    <s v=""/>
    <s v=""/>
    <m/>
    <x v="4"/>
  </r>
  <r>
    <m/>
    <m/>
    <m/>
    <m/>
    <s v=""/>
    <s v=""/>
    <m/>
    <x v="4"/>
  </r>
  <r>
    <m/>
    <m/>
    <m/>
    <m/>
    <s v=""/>
    <s v=""/>
    <m/>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7B532D8-1575-2740-8424-1C7B46BB509E}" name="Tableau croisé dynamique1" cacheId="6"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18:D23" firstHeaderRow="0" firstDataRow="1" firstDataCol="1"/>
  <pivotFields count="8">
    <pivotField showAll="0"/>
    <pivotField showAll="0"/>
    <pivotField showAll="0"/>
    <pivotField dataField="1" showAll="0"/>
    <pivotField dataField="1" showAll="0"/>
    <pivotField dataField="1" showAll="0"/>
    <pivotField showAll="0"/>
    <pivotField axis="axisRow" showAll="0">
      <items count="6">
        <item x="0"/>
        <item x="1"/>
        <item x="2"/>
        <item x="3"/>
        <item h="1" x="4"/>
        <item t="default"/>
      </items>
    </pivotField>
  </pivotFields>
  <rowFields count="1">
    <field x="7"/>
  </rowFields>
  <rowItems count="5">
    <i>
      <x/>
    </i>
    <i>
      <x v="1"/>
    </i>
    <i>
      <x v="2"/>
    </i>
    <i>
      <x v="3"/>
    </i>
    <i t="grand">
      <x/>
    </i>
  </rowItems>
  <colFields count="1">
    <field x="-2"/>
  </colFields>
  <colItems count="3">
    <i>
      <x/>
    </i>
    <i i="1">
      <x v="1"/>
    </i>
    <i i="2">
      <x v="2"/>
    </i>
  </colItems>
  <dataFields count="3">
    <dataField name="Somme de Chiffre d'affaires_x000a_généré" fld="3" baseField="0" baseItem="0" numFmtId="164"/>
    <dataField name="Somme de Charges_x000a_(40% du CA)" fld="4" baseField="0" baseItem="0" numFmtId="164"/>
    <dataField name="Somme de Bénéfice" fld="5" baseField="0" baseItem="0" numFmtId="164"/>
  </dataFields>
  <formats count="6">
    <format dxfId="8">
      <pivotArea type="all" dataOnly="0" outline="0" fieldPosition="0"/>
    </format>
    <format dxfId="7">
      <pivotArea outline="0" collapsedLevelsAreSubtotals="1" fieldPosition="0"/>
    </format>
    <format dxfId="6">
      <pivotArea field="7" type="button" dataOnly="0" labelOnly="1" outline="0" axis="axisRow" fieldPosition="0"/>
    </format>
    <format dxfId="5">
      <pivotArea dataOnly="0" labelOnly="1" fieldPosition="0">
        <references count="1">
          <reference field="7" count="0"/>
        </references>
      </pivotArea>
    </format>
    <format dxfId="4">
      <pivotArea dataOnly="0" labelOnly="1" grandRow="1" outline="0" fieldPosition="0"/>
    </format>
    <format dxfId="3">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11D3E4-09FF-B642-8044-683528AEDE87}" name="Tableau2" displayName="Tableau2" ref="A4:H113" totalsRowShown="0" headerRowDxfId="40" dataDxfId="39">
  <autoFilter ref="A4:H113" xr:uid="{E311D3E4-09FF-B642-8044-683528AEDE87}"/>
  <tableColumns count="8">
    <tableColumn id="3" xr3:uid="{A8EDF6FA-C387-9046-9BDA-1054B3A6D9F5}" name="Numéro_x000a_de commande" dataDxfId="38"/>
    <tableColumn id="4" xr3:uid="{17A68ACB-D7DB-3643-8BE8-098761321E36}" name="Clients" dataDxfId="37"/>
    <tableColumn id="1" xr3:uid="{12E797D3-29D1-0C48-BFD7-185957D54635}" name="Date_x000a_de commande" dataDxfId="36"/>
    <tableColumn id="5" xr3:uid="{E8D12E9E-1F17-D841-BBC9-0408575343E6}" name="Chiffre d'affaires_x000a_généré" dataDxfId="35"/>
    <tableColumn id="7" xr3:uid="{93C601CD-ADD5-484A-91C1-BCB1F4305A42}" name="Charges_x000a_(40% du CA)" dataDxfId="34">
      <calculatedColumnFormula>IF(Tableau2[[#This Row],[Chiffre d''affaires
généré]]="","",Tableau2[[#This Row],[Chiffre d''affaires
généré]]*40%)</calculatedColumnFormula>
    </tableColumn>
    <tableColumn id="9" xr3:uid="{249678D8-2AF4-DE4F-A850-B25BB40962C3}" name="Bénéfice" dataDxfId="33">
      <calculatedColumnFormula>IF(Tableau2[[#This Row],[Charges
(40% du CA)]]="","",Tableau2[[#This Row],[Chiffre d''affaires
généré]]-Tableau2[[#This Row],[Charges
(40% du CA)]])</calculatedColumnFormula>
    </tableColumn>
    <tableColumn id="2" xr3:uid="{1C1900A4-70DE-A747-B71E-C049A5B08EAC}" name="N° de facture" dataDxfId="32"/>
    <tableColumn id="6" xr3:uid="{1D533083-5648-1F45-B646-4D2D63CAEDBC}" name="Mois_x000a_d'encaissement" dataDxfId="31"/>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051B81-EF71-6649-8D44-BDF40C077427}" name="Tableau42" displayName="Tableau42" ref="A3:F16" totalsRowCount="1" headerRowDxfId="30" dataDxfId="29">
  <autoFilter ref="A3:F15" xr:uid="{597A9602-619F-2344-A6E6-FAC7CB6FF288}"/>
  <tableColumns count="6">
    <tableColumn id="1" xr3:uid="{36C082AD-CD1B-6740-9FF4-D34A0EF0859E}" name="Client" dataDxfId="28" totalsRowDxfId="27"/>
    <tableColumn id="2" xr3:uid="{1FB84F83-0C03-2044-BC3C-68B7E820005C}" name="Adresse" dataDxfId="26" totalsRowDxfId="25"/>
    <tableColumn id="3" xr3:uid="{46A5BC49-D874-8B46-ACC7-49BADB949FB7}" name="Code postal" dataDxfId="24" totalsRowDxfId="23"/>
    <tableColumn id="4" xr3:uid="{90DCB8F1-B7E7-B541-BAC6-41D260558A64}" name="Ville" dataDxfId="22" totalsRowDxfId="21"/>
    <tableColumn id="5" xr3:uid="{032CD974-C7CD-3642-A342-E950105AF17E}" name="Nb de commandes_x000a_effectuées" totalsRowFunction="custom" dataDxfId="20" totalsRowDxfId="19">
      <calculatedColumnFormula>IF(Tableau42[[#This Row],[Client]]="","",COUNTIFS(Tableau2[Clients],Tableau4[[#This Row],[Client]]))</calculatedColumnFormula>
      <totalsRowFormula>SUM(Tableau42[Nb de commandes
effectuées])</totalsRowFormula>
    </tableColumn>
    <tableColumn id="6" xr3:uid="{B29DCA2E-316D-F142-B79E-ABD770AAF0DF}" name="Chiffre d'affaires_x000a_généré" totalsRowFunction="custom" dataDxfId="18" totalsRowDxfId="17">
      <calculatedColumnFormula>IF(Tableau42[[#This Row],[Client]]="","",SUMIFS(Tableau2[Chiffre d''affaires
généré],Tableau2[Clients],Tableau4[[#This Row],[Client]]))</calculatedColumnFormula>
      <totalsRowFormula>SUM(Tableau42[Chiffre d''affaires
généré])</totalsRowFormula>
    </tableColumn>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7A9602-619F-2344-A6E6-FAC7CB6FF288}" name="Tableau4" displayName="Tableau4" ref="A3:F15" totalsRowShown="0" headerRowDxfId="16" dataDxfId="15">
  <autoFilter ref="A3:F15" xr:uid="{597A9602-619F-2344-A6E6-FAC7CB6FF288}"/>
  <tableColumns count="6">
    <tableColumn id="1" xr3:uid="{B9402FCD-BEA6-434F-ACF1-AD50F793D068}" name="Client" dataDxfId="14"/>
    <tableColumn id="2" xr3:uid="{47FB5D92-7DE8-BB48-BA58-FE94736DDE4A}" name="Adresse" dataDxfId="13"/>
    <tableColumn id="3" xr3:uid="{F3446457-0B0D-A345-8732-697BCAB9F043}" name="Code postal" dataDxfId="12"/>
    <tableColumn id="4" xr3:uid="{A82141B7-2A59-2146-9D90-DACE5234E988}" name="Ville" dataDxfId="11"/>
    <tableColumn id="5" xr3:uid="{898E1628-4703-BF4C-83E1-936B2E7991D6}" name="Nb de commandes_x000a_effectuées" dataDxfId="10"/>
    <tableColumn id="6" xr3:uid="{F300E9D6-C127-A344-8D5C-3A6BDDE90F16}" name="Chiffre d'affaires_x000a_généré" dataDxfId="9"/>
  </tableColumns>
  <tableStyleInfo name="TableStyleMedium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F8BC4-3421-B345-A526-2E076ACCC7EF}">
  <sheetPr>
    <tabColor rgb="FF00518B"/>
  </sheetPr>
  <dimension ref="B2:E15"/>
  <sheetViews>
    <sheetView showGridLines="0" tabSelected="1" zoomScaleNormal="100" workbookViewId="0"/>
  </sheetViews>
  <sheetFormatPr baseColWidth="10" defaultRowHeight="15"/>
  <cols>
    <col min="1" max="1" width="2.83203125" style="26" customWidth="1"/>
    <col min="2" max="2" width="40.83203125" style="26" customWidth="1"/>
    <col min="3" max="3" width="10.83203125" style="26" customWidth="1"/>
    <col min="4" max="4" width="25.83203125" style="26" customWidth="1"/>
    <col min="5" max="5" width="100.83203125" style="26" customWidth="1"/>
    <col min="6" max="16384" width="10.83203125" style="26"/>
  </cols>
  <sheetData>
    <row r="2" spans="2:5" ht="50" customHeight="1"/>
    <row r="3" spans="2:5" ht="50" customHeight="1"/>
    <row r="4" spans="2:5" ht="40" customHeight="1" thickBot="1"/>
    <row r="5" spans="2:5" ht="30" customHeight="1" thickBot="1">
      <c r="B5" s="27" t="s">
        <v>177</v>
      </c>
      <c r="D5" s="28" t="s">
        <v>178</v>
      </c>
      <c r="E5" s="29"/>
    </row>
    <row r="6" spans="2:5" ht="30" customHeight="1" thickBot="1">
      <c r="B6" s="30" t="s">
        <v>179</v>
      </c>
      <c r="D6" s="31" t="s">
        <v>180</v>
      </c>
      <c r="E6" s="32" t="s">
        <v>181</v>
      </c>
    </row>
    <row r="7" spans="2:5" ht="30" customHeight="1" thickBot="1">
      <c r="D7" s="33"/>
      <c r="E7" s="34"/>
    </row>
    <row r="8" spans="2:5" ht="30" customHeight="1" thickBot="1">
      <c r="B8" s="27" t="s">
        <v>182</v>
      </c>
      <c r="D8" s="33"/>
      <c r="E8" s="34"/>
    </row>
    <row r="9" spans="2:5" ht="30" customHeight="1" thickBot="1">
      <c r="B9" s="30" t="s">
        <v>179</v>
      </c>
      <c r="D9" s="33"/>
      <c r="E9" s="34"/>
    </row>
    <row r="10" spans="2:5" ht="30" customHeight="1" thickBot="1">
      <c r="D10" s="33"/>
      <c r="E10" s="34"/>
    </row>
    <row r="11" spans="2:5" ht="30" customHeight="1" thickBot="1">
      <c r="B11" s="27" t="s">
        <v>183</v>
      </c>
      <c r="D11" s="35"/>
      <c r="E11" s="36"/>
    </row>
    <row r="12" spans="2:5" ht="30" customHeight="1" thickBot="1">
      <c r="B12" s="30" t="s">
        <v>179</v>
      </c>
      <c r="D12" s="37" t="s">
        <v>184</v>
      </c>
      <c r="E12" s="38" t="s">
        <v>185</v>
      </c>
    </row>
    <row r="13" spans="2:5" ht="30" customHeight="1" thickBot="1">
      <c r="D13" s="35"/>
      <c r="E13" s="36"/>
    </row>
    <row r="14" spans="2:5" ht="30" customHeight="1" thickBot="1">
      <c r="B14" s="27" t="s">
        <v>186</v>
      </c>
      <c r="D14" s="37" t="s">
        <v>187</v>
      </c>
      <c r="E14" s="38" t="s">
        <v>188</v>
      </c>
    </row>
    <row r="15" spans="2:5" ht="30" customHeight="1" thickBot="1">
      <c r="B15" s="30" t="s">
        <v>179</v>
      </c>
      <c r="D15" s="39"/>
      <c r="E15" s="40"/>
    </row>
  </sheetData>
  <sheetProtection algorithmName="SHA-512" hashValue="ZOCytuDKgG52eWDlHuDudbUzL3KIjM1aOpkjbi9nPvA7P/k4BFM0b9eKGu/9vTGBkgt7Bmh0nIR87nvabwyIKA==" saltValue="LD6f8GQ+nunrQZSZXc8wqA==" spinCount="100000" sheet="1" selectLockedCells="1"/>
  <mergeCells count="7">
    <mergeCell ref="D5:E5"/>
    <mergeCell ref="D6:D11"/>
    <mergeCell ref="E6:E11"/>
    <mergeCell ref="D12:D13"/>
    <mergeCell ref="E12:E13"/>
    <mergeCell ref="D14:D15"/>
    <mergeCell ref="E14:E15"/>
  </mergeCells>
  <hyperlinks>
    <hyperlink ref="B6" r:id="rId1" tooltip="Découvrir les programmes" xr:uid="{F9A67BDD-BCFF-0F43-8E9C-59EEDEF2C04B}"/>
    <hyperlink ref="B9" r:id="rId2" tooltip="Découvrir les programmes" xr:uid="{FD62499F-DF1E-E943-82D1-FB6B6D4D4197}"/>
    <hyperlink ref="B12" r:id="rId3" tooltip="Découvrir les programmes" xr:uid="{FC2F1F67-B043-6B4A-9D89-CBCCE5D4DAED}"/>
    <hyperlink ref="B15" r:id="rId4" tooltip="Découvrir les programmes" xr:uid="{A9E44356-FECB-064E-9238-CF4A6565FF73}"/>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E0057-9F4B-4541-82F5-A46B417FFEF5}">
  <sheetPr>
    <tabColor theme="1"/>
  </sheetPr>
  <dimension ref="A1:H113"/>
  <sheetViews>
    <sheetView showGridLines="0" zoomScaleNormal="100" workbookViewId="0">
      <pane xSplit="1" ySplit="4" topLeftCell="B5" activePane="bottomRight" state="frozen"/>
      <selection sqref="A1:H2"/>
      <selection pane="topRight" sqref="A1:H2"/>
      <selection pane="bottomLeft" sqref="A1:H2"/>
      <selection pane="bottomRight"/>
    </sheetView>
  </sheetViews>
  <sheetFormatPr baseColWidth="10" defaultRowHeight="16"/>
  <cols>
    <col min="1" max="1" width="17.83203125" style="1" customWidth="1"/>
    <col min="2" max="2" width="15.83203125" style="1" customWidth="1"/>
    <col min="3" max="4" width="20.83203125" style="1" customWidth="1"/>
    <col min="5" max="7" width="15.83203125" style="1" customWidth="1"/>
    <col min="8" max="8" width="21.1640625" style="1" bestFit="1" customWidth="1"/>
    <col min="9" max="16384" width="10.83203125" style="1"/>
  </cols>
  <sheetData>
    <row r="1" spans="1:8" ht="16" customHeight="1">
      <c r="A1" s="2" t="s">
        <v>19</v>
      </c>
      <c r="C1" s="21" t="s">
        <v>118</v>
      </c>
      <c r="D1" s="21"/>
      <c r="E1" s="21"/>
      <c r="F1" s="21"/>
      <c r="G1" s="21"/>
      <c r="H1" s="21"/>
    </row>
    <row r="2" spans="1:8" ht="16" customHeight="1">
      <c r="A2" s="3">
        <f ca="1">TODAY()</f>
        <v>45362</v>
      </c>
      <c r="C2" s="21"/>
      <c r="D2" s="21"/>
      <c r="E2" s="21"/>
      <c r="F2" s="21"/>
      <c r="G2" s="21"/>
      <c r="H2" s="21"/>
    </row>
    <row r="4" spans="1:8" ht="34">
      <c r="A4" s="4" t="s">
        <v>24</v>
      </c>
      <c r="B4" s="4" t="s">
        <v>115</v>
      </c>
      <c r="C4" s="4" t="s">
        <v>20</v>
      </c>
      <c r="D4" s="4" t="s">
        <v>21</v>
      </c>
      <c r="E4" s="4" t="s">
        <v>22</v>
      </c>
      <c r="F4" s="1" t="s">
        <v>23</v>
      </c>
      <c r="G4" s="1" t="s">
        <v>116</v>
      </c>
      <c r="H4" s="4" t="s">
        <v>149</v>
      </c>
    </row>
    <row r="5" spans="1:8" ht="16" customHeight="1">
      <c r="A5" s="5" t="s">
        <v>25</v>
      </c>
      <c r="B5" s="5" t="s">
        <v>16</v>
      </c>
      <c r="C5" s="5">
        <v>54789</v>
      </c>
      <c r="D5" s="8">
        <v>202</v>
      </c>
      <c r="E5" s="6">
        <f>IF(Tableau2[[#This Row],[Chiffre d''affaires
généré]]="","",Tableau2[[#This Row],[Chiffre d''affaires
généré]]*40%)</f>
        <v>80.800000000000011</v>
      </c>
      <c r="F5" s="8">
        <f>IF(Tableau2[[#This Row],[Charges
(40% du CA)]]="","",Tableau2[[#This Row],[Chiffre d''affaires
généré]]-Tableau2[[#This Row],[Charges
(40% du CA)]])</f>
        <v>121.19999999999999</v>
      </c>
      <c r="G5" s="9" t="s">
        <v>119</v>
      </c>
      <c r="H5" s="6" t="s">
        <v>3</v>
      </c>
    </row>
    <row r="6" spans="1:8">
      <c r="A6" s="5" t="s">
        <v>26</v>
      </c>
      <c r="B6" s="5" t="s">
        <v>15</v>
      </c>
      <c r="C6" s="5">
        <v>54790</v>
      </c>
      <c r="D6" s="8">
        <v>579</v>
      </c>
      <c r="E6" s="6">
        <f>IF(Tableau2[[#This Row],[Chiffre d''affaires
généré]]="","",Tableau2[[#This Row],[Chiffre d''affaires
généré]]*40%)</f>
        <v>231.60000000000002</v>
      </c>
      <c r="F6" s="8">
        <f>IF(Tableau2[[#This Row],[Charges
(40% du CA)]]="","",Tableau2[[#This Row],[Chiffre d''affaires
généré]]-Tableau2[[#This Row],[Charges
(40% du CA)]])</f>
        <v>347.4</v>
      </c>
      <c r="G6" s="9" t="s">
        <v>120</v>
      </c>
      <c r="H6" s="6" t="s">
        <v>4</v>
      </c>
    </row>
    <row r="7" spans="1:8">
      <c r="A7" s="5" t="s">
        <v>27</v>
      </c>
      <c r="B7" s="5" t="s">
        <v>18</v>
      </c>
      <c r="C7" s="5">
        <v>54791</v>
      </c>
      <c r="D7" s="8">
        <v>799</v>
      </c>
      <c r="E7" s="6">
        <f>IF(Tableau2[[#This Row],[Chiffre d''affaires
généré]]="","",Tableau2[[#This Row],[Chiffre d''affaires
généré]]*40%)</f>
        <v>319.60000000000002</v>
      </c>
      <c r="F7" s="8">
        <f>IF(Tableau2[[#This Row],[Charges
(40% du CA)]]="","",Tableau2[[#This Row],[Chiffre d''affaires
généré]]-Tableau2[[#This Row],[Charges
(40% du CA)]])</f>
        <v>479.4</v>
      </c>
      <c r="G7" s="9" t="s">
        <v>121</v>
      </c>
      <c r="H7" s="6" t="s">
        <v>5</v>
      </c>
    </row>
    <row r="8" spans="1:8">
      <c r="A8" s="5" t="s">
        <v>28</v>
      </c>
      <c r="B8" s="5" t="s">
        <v>17</v>
      </c>
      <c r="C8" s="5">
        <v>54792</v>
      </c>
      <c r="D8" s="8">
        <v>250</v>
      </c>
      <c r="E8" s="6">
        <f>IF(Tableau2[[#This Row],[Chiffre d''affaires
généré]]="","",Tableau2[[#This Row],[Chiffre d''affaires
généré]]*40%)</f>
        <v>100</v>
      </c>
      <c r="F8" s="8">
        <f>IF(Tableau2[[#This Row],[Charges
(40% du CA)]]="","",Tableau2[[#This Row],[Chiffre d''affaires
généré]]-Tableau2[[#This Row],[Charges
(40% du CA)]])</f>
        <v>150</v>
      </c>
      <c r="G8" s="9" t="s">
        <v>122</v>
      </c>
      <c r="H8" s="6" t="s">
        <v>6</v>
      </c>
    </row>
    <row r="9" spans="1:8">
      <c r="A9" s="5" t="s">
        <v>29</v>
      </c>
      <c r="B9" s="5" t="s">
        <v>16</v>
      </c>
      <c r="C9" s="5">
        <v>54793</v>
      </c>
      <c r="D9" s="8">
        <v>654</v>
      </c>
      <c r="E9" s="6">
        <f>IF(Tableau2[[#This Row],[Chiffre d''affaires
généré]]="","",Tableau2[[#This Row],[Chiffre d''affaires
généré]]*40%)</f>
        <v>261.60000000000002</v>
      </c>
      <c r="F9" s="8">
        <f>IF(Tableau2[[#This Row],[Charges
(40% du CA)]]="","",Tableau2[[#This Row],[Chiffre d''affaires
généré]]-Tableau2[[#This Row],[Charges
(40% du CA)]])</f>
        <v>392.4</v>
      </c>
      <c r="G9" s="9" t="s">
        <v>123</v>
      </c>
      <c r="H9" s="6" t="s">
        <v>3</v>
      </c>
    </row>
    <row r="10" spans="1:8">
      <c r="A10" s="5" t="s">
        <v>30</v>
      </c>
      <c r="B10" s="5" t="s">
        <v>15</v>
      </c>
      <c r="C10" s="5">
        <v>54794</v>
      </c>
      <c r="D10" s="8">
        <v>413</v>
      </c>
      <c r="E10" s="6">
        <f>IF(Tableau2[[#This Row],[Chiffre d''affaires
généré]]="","",Tableau2[[#This Row],[Chiffre d''affaires
généré]]*40%)</f>
        <v>165.20000000000002</v>
      </c>
      <c r="F10" s="8">
        <f>IF(Tableau2[[#This Row],[Charges
(40% du CA)]]="","",Tableau2[[#This Row],[Chiffre d''affaires
généré]]-Tableau2[[#This Row],[Charges
(40% du CA)]])</f>
        <v>247.79999999999998</v>
      </c>
      <c r="G10" s="9" t="s">
        <v>124</v>
      </c>
      <c r="H10" s="6" t="s">
        <v>4</v>
      </c>
    </row>
    <row r="11" spans="1:8">
      <c r="A11" s="5" t="s">
        <v>31</v>
      </c>
      <c r="B11" s="5" t="s">
        <v>18</v>
      </c>
      <c r="C11" s="5">
        <v>54795</v>
      </c>
      <c r="D11" s="8">
        <v>108</v>
      </c>
      <c r="E11" s="6">
        <f>IF(Tableau2[[#This Row],[Chiffre d''affaires
généré]]="","",Tableau2[[#This Row],[Chiffre d''affaires
généré]]*40%)</f>
        <v>43.2</v>
      </c>
      <c r="F11" s="8">
        <f>IF(Tableau2[[#This Row],[Charges
(40% du CA)]]="","",Tableau2[[#This Row],[Chiffre d''affaires
généré]]-Tableau2[[#This Row],[Charges
(40% du CA)]])</f>
        <v>64.8</v>
      </c>
      <c r="G11" s="9" t="s">
        <v>125</v>
      </c>
      <c r="H11" s="6" t="s">
        <v>5</v>
      </c>
    </row>
    <row r="12" spans="1:8">
      <c r="A12" s="5" t="s">
        <v>32</v>
      </c>
      <c r="B12" s="5" t="s">
        <v>17</v>
      </c>
      <c r="C12" s="5">
        <v>54796</v>
      </c>
      <c r="D12" s="8">
        <v>265</v>
      </c>
      <c r="E12" s="6">
        <f>IF(Tableau2[[#This Row],[Chiffre d''affaires
généré]]="","",Tableau2[[#This Row],[Chiffre d''affaires
généré]]*40%)</f>
        <v>106</v>
      </c>
      <c r="F12" s="8">
        <f>IF(Tableau2[[#This Row],[Charges
(40% du CA)]]="","",Tableau2[[#This Row],[Chiffre d''affaires
généré]]-Tableau2[[#This Row],[Charges
(40% du CA)]])</f>
        <v>159</v>
      </c>
      <c r="G12" s="9" t="s">
        <v>126</v>
      </c>
      <c r="H12" s="6" t="s">
        <v>6</v>
      </c>
    </row>
    <row r="13" spans="1:8">
      <c r="A13" s="5" t="s">
        <v>33</v>
      </c>
      <c r="B13" s="5" t="s">
        <v>16</v>
      </c>
      <c r="C13" s="5">
        <v>54797</v>
      </c>
      <c r="D13" s="8">
        <v>580</v>
      </c>
      <c r="E13" s="6">
        <f>IF(Tableau2[[#This Row],[Chiffre d''affaires
généré]]="","",Tableau2[[#This Row],[Chiffre d''affaires
généré]]*40%)</f>
        <v>232</v>
      </c>
      <c r="F13" s="8">
        <f>IF(Tableau2[[#This Row],[Charges
(40% du CA)]]="","",Tableau2[[#This Row],[Chiffre d''affaires
généré]]-Tableau2[[#This Row],[Charges
(40% du CA)]])</f>
        <v>348</v>
      </c>
      <c r="G13" s="9" t="s">
        <v>127</v>
      </c>
      <c r="H13" s="6" t="s">
        <v>3</v>
      </c>
    </row>
    <row r="14" spans="1:8">
      <c r="A14" s="5" t="s">
        <v>34</v>
      </c>
      <c r="B14" s="5" t="s">
        <v>15</v>
      </c>
      <c r="C14" s="5">
        <v>54798</v>
      </c>
      <c r="D14" s="8">
        <v>609</v>
      </c>
      <c r="E14" s="6">
        <f>IF(Tableau2[[#This Row],[Chiffre d''affaires
généré]]="","",Tableau2[[#This Row],[Chiffre d''affaires
généré]]*40%)</f>
        <v>243.60000000000002</v>
      </c>
      <c r="F14" s="8">
        <f>IF(Tableau2[[#This Row],[Charges
(40% du CA)]]="","",Tableau2[[#This Row],[Chiffre d''affaires
généré]]-Tableau2[[#This Row],[Charges
(40% du CA)]])</f>
        <v>365.4</v>
      </c>
      <c r="G14" s="9" t="s">
        <v>128</v>
      </c>
      <c r="H14" s="6" t="s">
        <v>4</v>
      </c>
    </row>
    <row r="15" spans="1:8">
      <c r="A15" s="5" t="s">
        <v>35</v>
      </c>
      <c r="B15" s="5" t="s">
        <v>18</v>
      </c>
      <c r="C15" s="5">
        <v>54799</v>
      </c>
      <c r="D15" s="8">
        <v>690</v>
      </c>
      <c r="E15" s="6">
        <f>IF(Tableau2[[#This Row],[Chiffre d''affaires
généré]]="","",Tableau2[[#This Row],[Chiffre d''affaires
généré]]*40%)</f>
        <v>276</v>
      </c>
      <c r="F15" s="8">
        <f>IF(Tableau2[[#This Row],[Charges
(40% du CA)]]="","",Tableau2[[#This Row],[Chiffre d''affaires
généré]]-Tableau2[[#This Row],[Charges
(40% du CA)]])</f>
        <v>414</v>
      </c>
      <c r="G15" s="9" t="s">
        <v>129</v>
      </c>
      <c r="H15" s="6" t="s">
        <v>5</v>
      </c>
    </row>
    <row r="16" spans="1:8">
      <c r="A16" s="5" t="s">
        <v>36</v>
      </c>
      <c r="B16" s="5" t="s">
        <v>17</v>
      </c>
      <c r="C16" s="5">
        <v>54800</v>
      </c>
      <c r="D16" s="8">
        <v>155</v>
      </c>
      <c r="E16" s="6">
        <f>IF(Tableau2[[#This Row],[Chiffre d''affaires
généré]]="","",Tableau2[[#This Row],[Chiffre d''affaires
généré]]*40%)</f>
        <v>62</v>
      </c>
      <c r="F16" s="8">
        <f>IF(Tableau2[[#This Row],[Charges
(40% du CA)]]="","",Tableau2[[#This Row],[Chiffre d''affaires
généré]]-Tableau2[[#This Row],[Charges
(40% du CA)]])</f>
        <v>93</v>
      </c>
      <c r="G16" s="9" t="s">
        <v>130</v>
      </c>
      <c r="H16" s="6" t="s">
        <v>6</v>
      </c>
    </row>
    <row r="17" spans="1:8">
      <c r="A17" s="5" t="s">
        <v>37</v>
      </c>
      <c r="B17" s="5" t="s">
        <v>16</v>
      </c>
      <c r="C17" s="5">
        <v>54801</v>
      </c>
      <c r="D17" s="8">
        <v>318</v>
      </c>
      <c r="E17" s="6">
        <f>IF(Tableau2[[#This Row],[Chiffre d''affaires
généré]]="","",Tableau2[[#This Row],[Chiffre d''affaires
généré]]*40%)</f>
        <v>127.2</v>
      </c>
      <c r="F17" s="8">
        <f>IF(Tableau2[[#This Row],[Charges
(40% du CA)]]="","",Tableau2[[#This Row],[Chiffre d''affaires
généré]]-Tableau2[[#This Row],[Charges
(40% du CA)]])</f>
        <v>190.8</v>
      </c>
      <c r="G17" s="9" t="s">
        <v>131</v>
      </c>
      <c r="H17" s="6" t="s">
        <v>3</v>
      </c>
    </row>
    <row r="18" spans="1:8">
      <c r="A18" s="5" t="s">
        <v>38</v>
      </c>
      <c r="B18" s="5" t="s">
        <v>15</v>
      </c>
      <c r="C18" s="5">
        <v>54802</v>
      </c>
      <c r="D18" s="8">
        <v>811</v>
      </c>
      <c r="E18" s="6">
        <f>IF(Tableau2[[#This Row],[Chiffre d''affaires
généré]]="","",Tableau2[[#This Row],[Chiffre d''affaires
généré]]*40%)</f>
        <v>324.40000000000003</v>
      </c>
      <c r="F18" s="8">
        <f>IF(Tableau2[[#This Row],[Charges
(40% du CA)]]="","",Tableau2[[#This Row],[Chiffre d''affaires
généré]]-Tableau2[[#This Row],[Charges
(40% du CA)]])</f>
        <v>486.59999999999997</v>
      </c>
      <c r="G18" s="9" t="s">
        <v>132</v>
      </c>
      <c r="H18" s="6" t="s">
        <v>4</v>
      </c>
    </row>
    <row r="19" spans="1:8">
      <c r="A19" s="5" t="s">
        <v>39</v>
      </c>
      <c r="B19" s="5" t="s">
        <v>18</v>
      </c>
      <c r="C19" s="5">
        <v>54803</v>
      </c>
      <c r="D19" s="8">
        <v>685</v>
      </c>
      <c r="E19" s="6">
        <f>IF(Tableau2[[#This Row],[Chiffre d''affaires
généré]]="","",Tableau2[[#This Row],[Chiffre d''affaires
généré]]*40%)</f>
        <v>274</v>
      </c>
      <c r="F19" s="8">
        <f>IF(Tableau2[[#This Row],[Charges
(40% du CA)]]="","",Tableau2[[#This Row],[Chiffre d''affaires
généré]]-Tableau2[[#This Row],[Charges
(40% du CA)]])</f>
        <v>411</v>
      </c>
      <c r="G19" s="9" t="s">
        <v>133</v>
      </c>
      <c r="H19" s="6" t="s">
        <v>5</v>
      </c>
    </row>
    <row r="20" spans="1:8">
      <c r="A20" s="5" t="s">
        <v>40</v>
      </c>
      <c r="B20" s="5" t="s">
        <v>17</v>
      </c>
      <c r="C20" s="5">
        <v>54804</v>
      </c>
      <c r="D20" s="8">
        <v>794</v>
      </c>
      <c r="E20" s="6">
        <f>IF(Tableau2[[#This Row],[Chiffre d''affaires
généré]]="","",Tableau2[[#This Row],[Chiffre d''affaires
généré]]*40%)</f>
        <v>317.60000000000002</v>
      </c>
      <c r="F20" s="8">
        <f>IF(Tableau2[[#This Row],[Charges
(40% du CA)]]="","",Tableau2[[#This Row],[Chiffre d''affaires
généré]]-Tableau2[[#This Row],[Charges
(40% du CA)]])</f>
        <v>476.4</v>
      </c>
      <c r="G20" s="9" t="s">
        <v>134</v>
      </c>
      <c r="H20" s="6"/>
    </row>
    <row r="21" spans="1:8">
      <c r="A21" s="5" t="s">
        <v>41</v>
      </c>
      <c r="B21" s="5" t="s">
        <v>16</v>
      </c>
      <c r="C21" s="5">
        <v>54805</v>
      </c>
      <c r="D21" s="8">
        <v>920</v>
      </c>
      <c r="E21" s="6">
        <f>IF(Tableau2[[#This Row],[Chiffre d''affaires
généré]]="","",Tableau2[[#This Row],[Chiffre d''affaires
généré]]*40%)</f>
        <v>368</v>
      </c>
      <c r="F21" s="8">
        <f>IF(Tableau2[[#This Row],[Charges
(40% du CA)]]="","",Tableau2[[#This Row],[Chiffre d''affaires
généré]]-Tableau2[[#This Row],[Charges
(40% du CA)]])</f>
        <v>552</v>
      </c>
      <c r="G21" s="9" t="s">
        <v>135</v>
      </c>
      <c r="H21" s="6"/>
    </row>
    <row r="22" spans="1:8">
      <c r="A22" s="5" t="s">
        <v>42</v>
      </c>
      <c r="B22" s="5" t="s">
        <v>15</v>
      </c>
      <c r="C22" s="5">
        <v>54806</v>
      </c>
      <c r="D22" s="8">
        <v>414</v>
      </c>
      <c r="E22" s="6">
        <f>IF(Tableau2[[#This Row],[Chiffre d''affaires
généré]]="","",Tableau2[[#This Row],[Chiffre d''affaires
généré]]*40%)</f>
        <v>165.60000000000002</v>
      </c>
      <c r="F22" s="8">
        <f>IF(Tableau2[[#This Row],[Charges
(40% du CA)]]="","",Tableau2[[#This Row],[Chiffre d''affaires
généré]]-Tableau2[[#This Row],[Charges
(40% du CA)]])</f>
        <v>248.39999999999998</v>
      </c>
      <c r="G22" s="9" t="s">
        <v>136</v>
      </c>
      <c r="H22" s="6"/>
    </row>
    <row r="23" spans="1:8">
      <c r="A23" s="5" t="s">
        <v>43</v>
      </c>
      <c r="B23" s="5" t="s">
        <v>18</v>
      </c>
      <c r="C23" s="5">
        <v>54807</v>
      </c>
      <c r="D23" s="8">
        <v>595</v>
      </c>
      <c r="E23" s="6">
        <f>IF(Tableau2[[#This Row],[Chiffre d''affaires
généré]]="","",Tableau2[[#This Row],[Chiffre d''affaires
généré]]*40%)</f>
        <v>238</v>
      </c>
      <c r="F23" s="8">
        <f>IF(Tableau2[[#This Row],[Charges
(40% du CA)]]="","",Tableau2[[#This Row],[Chiffre d''affaires
généré]]-Tableau2[[#This Row],[Charges
(40% du CA)]])</f>
        <v>357</v>
      </c>
      <c r="G23" s="9" t="s">
        <v>137</v>
      </c>
      <c r="H23" s="6"/>
    </row>
    <row r="24" spans="1:8">
      <c r="A24" s="5" t="s">
        <v>44</v>
      </c>
      <c r="B24" s="5" t="s">
        <v>17</v>
      </c>
      <c r="C24" s="5">
        <v>54808</v>
      </c>
      <c r="D24" s="8">
        <v>545</v>
      </c>
      <c r="E24" s="6">
        <f>IF(Tableau2[[#This Row],[Chiffre d''affaires
généré]]="","",Tableau2[[#This Row],[Chiffre d''affaires
généré]]*40%)</f>
        <v>218</v>
      </c>
      <c r="F24" s="8">
        <f>IF(Tableau2[[#This Row],[Charges
(40% du CA)]]="","",Tableau2[[#This Row],[Chiffre d''affaires
généré]]-Tableau2[[#This Row],[Charges
(40% du CA)]])</f>
        <v>327</v>
      </c>
      <c r="G24" s="9" t="s">
        <v>138</v>
      </c>
      <c r="H24" s="6"/>
    </row>
    <row r="25" spans="1:8">
      <c r="A25" s="5" t="s">
        <v>45</v>
      </c>
      <c r="B25" s="5" t="s">
        <v>16</v>
      </c>
      <c r="C25" s="5">
        <v>54809</v>
      </c>
      <c r="D25" s="8">
        <v>985</v>
      </c>
      <c r="E25" s="6">
        <f>IF(Tableau2[[#This Row],[Chiffre d''affaires
généré]]="","",Tableau2[[#This Row],[Chiffre d''affaires
généré]]*40%)</f>
        <v>394</v>
      </c>
      <c r="F25" s="8">
        <f>IF(Tableau2[[#This Row],[Charges
(40% du CA)]]="","",Tableau2[[#This Row],[Chiffre d''affaires
généré]]-Tableau2[[#This Row],[Charges
(40% du CA)]])</f>
        <v>591</v>
      </c>
      <c r="G25" s="9" t="s">
        <v>139</v>
      </c>
      <c r="H25" s="6"/>
    </row>
    <row r="26" spans="1:8">
      <c r="A26" s="5" t="s">
        <v>46</v>
      </c>
      <c r="B26" s="5" t="s">
        <v>15</v>
      </c>
      <c r="C26" s="5">
        <v>54810</v>
      </c>
      <c r="D26" s="8">
        <v>146</v>
      </c>
      <c r="E26" s="6">
        <f>IF(Tableau2[[#This Row],[Chiffre d''affaires
généré]]="","",Tableau2[[#This Row],[Chiffre d''affaires
généré]]*40%)</f>
        <v>58.400000000000006</v>
      </c>
      <c r="F26" s="8">
        <f>IF(Tableau2[[#This Row],[Charges
(40% du CA)]]="","",Tableau2[[#This Row],[Chiffre d''affaires
généré]]-Tableau2[[#This Row],[Charges
(40% du CA)]])</f>
        <v>87.6</v>
      </c>
      <c r="G26" s="9" t="s">
        <v>140</v>
      </c>
      <c r="H26" s="6"/>
    </row>
    <row r="27" spans="1:8">
      <c r="A27" s="5" t="s">
        <v>47</v>
      </c>
      <c r="B27" s="5" t="s">
        <v>18</v>
      </c>
      <c r="C27" s="5">
        <v>54811</v>
      </c>
      <c r="D27" s="8">
        <v>525</v>
      </c>
      <c r="E27" s="6">
        <f>IF(Tableau2[[#This Row],[Chiffre d''affaires
généré]]="","",Tableau2[[#This Row],[Chiffre d''affaires
généré]]*40%)</f>
        <v>210</v>
      </c>
      <c r="F27" s="8">
        <f>IF(Tableau2[[#This Row],[Charges
(40% du CA)]]="","",Tableau2[[#This Row],[Chiffre d''affaires
généré]]-Tableau2[[#This Row],[Charges
(40% du CA)]])</f>
        <v>315</v>
      </c>
      <c r="G27" s="9" t="s">
        <v>141</v>
      </c>
      <c r="H27" s="6"/>
    </row>
    <row r="28" spans="1:8">
      <c r="A28" s="5" t="s">
        <v>48</v>
      </c>
      <c r="B28" s="5" t="s">
        <v>17</v>
      </c>
      <c r="C28" s="5">
        <v>54812</v>
      </c>
      <c r="D28" s="8">
        <v>397</v>
      </c>
      <c r="E28" s="6">
        <f>IF(Tableau2[[#This Row],[Chiffre d''affaires
généré]]="","",Tableau2[[#This Row],[Chiffre d''affaires
généré]]*40%)</f>
        <v>158.80000000000001</v>
      </c>
      <c r="F28" s="8">
        <f>IF(Tableau2[[#This Row],[Charges
(40% du CA)]]="","",Tableau2[[#This Row],[Chiffre d''affaires
généré]]-Tableau2[[#This Row],[Charges
(40% du CA)]])</f>
        <v>238.2</v>
      </c>
      <c r="G28" s="9" t="s">
        <v>142</v>
      </c>
      <c r="H28" s="6"/>
    </row>
    <row r="29" spans="1:8">
      <c r="A29" s="5" t="s">
        <v>49</v>
      </c>
      <c r="B29" s="5" t="s">
        <v>16</v>
      </c>
      <c r="C29" s="5">
        <v>54813</v>
      </c>
      <c r="D29" s="8">
        <v>379</v>
      </c>
      <c r="E29" s="6">
        <f>IF(Tableau2[[#This Row],[Chiffre d''affaires
généré]]="","",Tableau2[[#This Row],[Chiffre d''affaires
généré]]*40%)</f>
        <v>151.6</v>
      </c>
      <c r="F29" s="8">
        <f>IF(Tableau2[[#This Row],[Charges
(40% du CA)]]="","",Tableau2[[#This Row],[Chiffre d''affaires
généré]]-Tableau2[[#This Row],[Charges
(40% du CA)]])</f>
        <v>227.4</v>
      </c>
      <c r="G29" s="9" t="s">
        <v>143</v>
      </c>
      <c r="H29" s="6"/>
    </row>
    <row r="30" spans="1:8">
      <c r="A30" s="5" t="s">
        <v>50</v>
      </c>
      <c r="B30" s="5" t="s">
        <v>15</v>
      </c>
      <c r="C30" s="5">
        <v>54814</v>
      </c>
      <c r="D30" s="8">
        <v>542</v>
      </c>
      <c r="E30" s="6">
        <f>IF(Tableau2[[#This Row],[Chiffre d''affaires
généré]]="","",Tableau2[[#This Row],[Chiffre d''affaires
généré]]*40%)</f>
        <v>216.8</v>
      </c>
      <c r="F30" s="8">
        <f>IF(Tableau2[[#This Row],[Charges
(40% du CA)]]="","",Tableau2[[#This Row],[Chiffre d''affaires
généré]]-Tableau2[[#This Row],[Charges
(40% du CA)]])</f>
        <v>325.2</v>
      </c>
      <c r="G30" s="9" t="s">
        <v>144</v>
      </c>
      <c r="H30" s="6"/>
    </row>
    <row r="31" spans="1:8">
      <c r="A31" s="5" t="s">
        <v>51</v>
      </c>
      <c r="B31" s="5" t="s">
        <v>18</v>
      </c>
      <c r="C31" s="5">
        <v>54815</v>
      </c>
      <c r="D31" s="8">
        <v>223</v>
      </c>
      <c r="E31" s="6">
        <f>IF(Tableau2[[#This Row],[Chiffre d''affaires
généré]]="","",Tableau2[[#This Row],[Chiffre d''affaires
généré]]*40%)</f>
        <v>89.2</v>
      </c>
      <c r="F31" s="8">
        <f>IF(Tableau2[[#This Row],[Charges
(40% du CA)]]="","",Tableau2[[#This Row],[Chiffre d''affaires
généré]]-Tableau2[[#This Row],[Charges
(40% du CA)]])</f>
        <v>133.80000000000001</v>
      </c>
      <c r="G31" s="9" t="s">
        <v>145</v>
      </c>
      <c r="H31" s="6"/>
    </row>
    <row r="32" spans="1:8">
      <c r="A32" s="5" t="s">
        <v>52</v>
      </c>
      <c r="B32" s="5" t="s">
        <v>17</v>
      </c>
      <c r="C32" s="5">
        <v>54816</v>
      </c>
      <c r="D32" s="8">
        <v>604</v>
      </c>
      <c r="E32" s="6">
        <f>IF(Tableau2[[#This Row],[Chiffre d''affaires
généré]]="","",Tableau2[[#This Row],[Chiffre d''affaires
généré]]*40%)</f>
        <v>241.60000000000002</v>
      </c>
      <c r="F32" s="8">
        <f>IF(Tableau2[[#This Row],[Charges
(40% du CA)]]="","",Tableau2[[#This Row],[Chiffre d''affaires
généré]]-Tableau2[[#This Row],[Charges
(40% du CA)]])</f>
        <v>362.4</v>
      </c>
      <c r="G32" s="9" t="s">
        <v>146</v>
      </c>
      <c r="H32" s="6"/>
    </row>
    <row r="33" spans="1:8">
      <c r="A33" s="5" t="s">
        <v>53</v>
      </c>
      <c r="B33" s="5" t="s">
        <v>16</v>
      </c>
      <c r="C33" s="5">
        <v>54817</v>
      </c>
      <c r="D33" s="8">
        <v>222</v>
      </c>
      <c r="E33" s="6">
        <f>IF(Tableau2[[#This Row],[Chiffre d''affaires
généré]]="","",Tableau2[[#This Row],[Chiffre d''affaires
généré]]*40%)</f>
        <v>88.800000000000011</v>
      </c>
      <c r="F33" s="8">
        <f>IF(Tableau2[[#This Row],[Charges
(40% du CA)]]="","",Tableau2[[#This Row],[Chiffre d''affaires
généré]]-Tableau2[[#This Row],[Charges
(40% du CA)]])</f>
        <v>133.19999999999999</v>
      </c>
      <c r="G33" s="9" t="s">
        <v>147</v>
      </c>
      <c r="H33" s="6"/>
    </row>
    <row r="34" spans="1:8">
      <c r="A34" s="5" t="s">
        <v>54</v>
      </c>
      <c r="B34" s="5" t="s">
        <v>15</v>
      </c>
      <c r="C34" s="5">
        <v>54818</v>
      </c>
      <c r="D34" s="8">
        <v>420</v>
      </c>
      <c r="E34" s="6">
        <f>IF(Tableau2[[#This Row],[Chiffre d''affaires
généré]]="","",Tableau2[[#This Row],[Chiffre d''affaires
généré]]*40%)</f>
        <v>168</v>
      </c>
      <c r="F34" s="8">
        <f>IF(Tableau2[[#This Row],[Charges
(40% du CA)]]="","",Tableau2[[#This Row],[Chiffre d''affaires
généré]]-Tableau2[[#This Row],[Charges
(40% du CA)]])</f>
        <v>252</v>
      </c>
      <c r="G34" s="9" t="s">
        <v>148</v>
      </c>
      <c r="H34" s="6"/>
    </row>
    <row r="35" spans="1:8">
      <c r="A35" s="5" t="s">
        <v>55</v>
      </c>
      <c r="B35" s="5" t="s">
        <v>18</v>
      </c>
      <c r="C35" s="5">
        <v>54819</v>
      </c>
      <c r="D35" s="8">
        <v>626</v>
      </c>
      <c r="E35" s="6">
        <f>IF(Tableau2[[#This Row],[Chiffre d''affaires
généré]]="","",Tableau2[[#This Row],[Chiffre d''affaires
généré]]*40%)</f>
        <v>250.4</v>
      </c>
      <c r="F35" s="8">
        <f>IF(Tableau2[[#This Row],[Charges
(40% du CA)]]="","",Tableau2[[#This Row],[Chiffre d''affaires
généré]]-Tableau2[[#This Row],[Charges
(40% du CA)]])</f>
        <v>375.6</v>
      </c>
      <c r="G35" s="9"/>
      <c r="H35" s="6"/>
    </row>
    <row r="36" spans="1:8">
      <c r="A36" s="5" t="s">
        <v>56</v>
      </c>
      <c r="B36" s="5" t="s">
        <v>17</v>
      </c>
      <c r="C36" s="5">
        <v>54820</v>
      </c>
      <c r="D36" s="8">
        <v>626</v>
      </c>
      <c r="E36" s="6">
        <f>IF(Tableau2[[#This Row],[Chiffre d''affaires
généré]]="","",Tableau2[[#This Row],[Chiffre d''affaires
généré]]*40%)</f>
        <v>250.4</v>
      </c>
      <c r="F36" s="8">
        <f>IF(Tableau2[[#This Row],[Charges
(40% du CA)]]="","",Tableau2[[#This Row],[Chiffre d''affaires
généré]]-Tableau2[[#This Row],[Charges
(40% du CA)]])</f>
        <v>375.6</v>
      </c>
      <c r="G36" s="9"/>
      <c r="H36" s="6"/>
    </row>
    <row r="37" spans="1:8">
      <c r="A37" s="5" t="s">
        <v>57</v>
      </c>
      <c r="B37" s="5" t="s">
        <v>16</v>
      </c>
      <c r="C37" s="5">
        <v>54821</v>
      </c>
      <c r="D37" s="8">
        <v>249</v>
      </c>
      <c r="E37" s="6">
        <f>IF(Tableau2[[#This Row],[Chiffre d''affaires
généré]]="","",Tableau2[[#This Row],[Chiffre d''affaires
généré]]*40%)</f>
        <v>99.600000000000009</v>
      </c>
      <c r="F37" s="8">
        <f>IF(Tableau2[[#This Row],[Charges
(40% du CA)]]="","",Tableau2[[#This Row],[Chiffre d''affaires
généré]]-Tableau2[[#This Row],[Charges
(40% du CA)]])</f>
        <v>149.39999999999998</v>
      </c>
      <c r="G37" s="9"/>
      <c r="H37" s="6"/>
    </row>
    <row r="38" spans="1:8">
      <c r="A38" s="5" t="s">
        <v>58</v>
      </c>
      <c r="B38" s="5" t="s">
        <v>15</v>
      </c>
      <c r="C38" s="5">
        <v>54822</v>
      </c>
      <c r="D38" s="8">
        <v>467</v>
      </c>
      <c r="E38" s="6">
        <f>IF(Tableau2[[#This Row],[Chiffre d''affaires
généré]]="","",Tableau2[[#This Row],[Chiffre d''affaires
généré]]*40%)</f>
        <v>186.8</v>
      </c>
      <c r="F38" s="8">
        <f>IF(Tableau2[[#This Row],[Charges
(40% du CA)]]="","",Tableau2[[#This Row],[Chiffre d''affaires
généré]]-Tableau2[[#This Row],[Charges
(40% du CA)]])</f>
        <v>280.2</v>
      </c>
      <c r="G38" s="9"/>
      <c r="H38" s="6"/>
    </row>
    <row r="39" spans="1:8">
      <c r="A39" s="5" t="s">
        <v>59</v>
      </c>
      <c r="B39" s="5" t="s">
        <v>18</v>
      </c>
      <c r="C39" s="5">
        <v>54823</v>
      </c>
      <c r="D39" s="8">
        <v>550</v>
      </c>
      <c r="E39" s="6">
        <f>IF(Tableau2[[#This Row],[Chiffre d''affaires
généré]]="","",Tableau2[[#This Row],[Chiffre d''affaires
généré]]*40%)</f>
        <v>220</v>
      </c>
      <c r="F39" s="8">
        <f>IF(Tableau2[[#This Row],[Charges
(40% du CA)]]="","",Tableau2[[#This Row],[Chiffre d''affaires
généré]]-Tableau2[[#This Row],[Charges
(40% du CA)]])</f>
        <v>330</v>
      </c>
      <c r="G39" s="9"/>
      <c r="H39" s="6"/>
    </row>
    <row r="40" spans="1:8">
      <c r="A40" s="5" t="s">
        <v>60</v>
      </c>
      <c r="B40" s="5" t="s">
        <v>17</v>
      </c>
      <c r="C40" s="5">
        <v>54824</v>
      </c>
      <c r="D40" s="8">
        <v>290</v>
      </c>
      <c r="E40" s="6">
        <f>IF(Tableau2[[#This Row],[Chiffre d''affaires
généré]]="","",Tableau2[[#This Row],[Chiffre d''affaires
généré]]*40%)</f>
        <v>116</v>
      </c>
      <c r="F40" s="8">
        <f>IF(Tableau2[[#This Row],[Charges
(40% du CA)]]="","",Tableau2[[#This Row],[Chiffre d''affaires
généré]]-Tableau2[[#This Row],[Charges
(40% du CA)]])</f>
        <v>174</v>
      </c>
      <c r="G40" s="9"/>
      <c r="H40" s="6"/>
    </row>
    <row r="41" spans="1:8">
      <c r="A41" s="5" t="s">
        <v>61</v>
      </c>
      <c r="B41" s="5" t="s">
        <v>16</v>
      </c>
      <c r="C41" s="5">
        <v>54825</v>
      </c>
      <c r="D41" s="8">
        <v>410</v>
      </c>
      <c r="E41" s="6">
        <f>IF(Tableau2[[#This Row],[Chiffre d''affaires
généré]]="","",Tableau2[[#This Row],[Chiffre d''affaires
généré]]*40%)</f>
        <v>164</v>
      </c>
      <c r="F41" s="8">
        <f>IF(Tableau2[[#This Row],[Charges
(40% du CA)]]="","",Tableau2[[#This Row],[Chiffre d''affaires
généré]]-Tableau2[[#This Row],[Charges
(40% du CA)]])</f>
        <v>246</v>
      </c>
      <c r="G41" s="9"/>
      <c r="H41" s="6"/>
    </row>
    <row r="42" spans="1:8">
      <c r="A42" s="5" t="s">
        <v>62</v>
      </c>
      <c r="B42" s="5" t="s">
        <v>15</v>
      </c>
      <c r="C42" s="5">
        <v>54826</v>
      </c>
      <c r="D42" s="8">
        <v>890</v>
      </c>
      <c r="E42" s="6">
        <f>IF(Tableau2[[#This Row],[Chiffre d''affaires
généré]]="","",Tableau2[[#This Row],[Chiffre d''affaires
généré]]*40%)</f>
        <v>356</v>
      </c>
      <c r="F42" s="8">
        <f>IF(Tableau2[[#This Row],[Charges
(40% du CA)]]="","",Tableau2[[#This Row],[Chiffre d''affaires
généré]]-Tableau2[[#This Row],[Charges
(40% du CA)]])</f>
        <v>534</v>
      </c>
      <c r="G42" s="9"/>
      <c r="H42" s="6"/>
    </row>
    <row r="43" spans="1:8">
      <c r="A43" s="5" t="s">
        <v>63</v>
      </c>
      <c r="B43" s="5" t="s">
        <v>18</v>
      </c>
      <c r="C43" s="5">
        <v>54827</v>
      </c>
      <c r="D43" s="8">
        <v>257</v>
      </c>
      <c r="E43" s="6">
        <f>IF(Tableau2[[#This Row],[Chiffre d''affaires
généré]]="","",Tableau2[[#This Row],[Chiffre d''affaires
généré]]*40%)</f>
        <v>102.80000000000001</v>
      </c>
      <c r="F43" s="8">
        <f>IF(Tableau2[[#This Row],[Charges
(40% du CA)]]="","",Tableau2[[#This Row],[Chiffre d''affaires
généré]]-Tableau2[[#This Row],[Charges
(40% du CA)]])</f>
        <v>154.19999999999999</v>
      </c>
      <c r="G43" s="9"/>
      <c r="H43" s="6"/>
    </row>
    <row r="44" spans="1:8">
      <c r="A44" s="5" t="s">
        <v>64</v>
      </c>
      <c r="B44" s="5" t="s">
        <v>17</v>
      </c>
      <c r="C44" s="5">
        <v>54828</v>
      </c>
      <c r="D44" s="8">
        <v>744</v>
      </c>
      <c r="E44" s="6">
        <f>IF(Tableau2[[#This Row],[Chiffre d''affaires
généré]]="","",Tableau2[[#This Row],[Chiffre d''affaires
généré]]*40%)</f>
        <v>297.60000000000002</v>
      </c>
      <c r="F44" s="8">
        <f>IF(Tableau2[[#This Row],[Charges
(40% du CA)]]="","",Tableau2[[#This Row],[Chiffre d''affaires
généré]]-Tableau2[[#This Row],[Charges
(40% du CA)]])</f>
        <v>446.4</v>
      </c>
      <c r="G44" s="9"/>
      <c r="H44" s="6"/>
    </row>
    <row r="45" spans="1:8">
      <c r="A45" s="5" t="s">
        <v>65</v>
      </c>
      <c r="B45" s="5" t="s">
        <v>16</v>
      </c>
      <c r="C45" s="5">
        <v>54829</v>
      </c>
      <c r="D45" s="8">
        <v>483</v>
      </c>
      <c r="E45" s="6">
        <f>IF(Tableau2[[#This Row],[Chiffre d''affaires
généré]]="","",Tableau2[[#This Row],[Chiffre d''affaires
généré]]*40%)</f>
        <v>193.20000000000002</v>
      </c>
      <c r="F45" s="8">
        <f>IF(Tableau2[[#This Row],[Charges
(40% du CA)]]="","",Tableau2[[#This Row],[Chiffre d''affaires
généré]]-Tableau2[[#This Row],[Charges
(40% du CA)]])</f>
        <v>289.79999999999995</v>
      </c>
      <c r="G45" s="9"/>
      <c r="H45" s="6"/>
    </row>
    <row r="46" spans="1:8">
      <c r="A46" s="5" t="s">
        <v>66</v>
      </c>
      <c r="B46" s="5" t="s">
        <v>15</v>
      </c>
      <c r="C46" s="5">
        <v>54830</v>
      </c>
      <c r="D46" s="8">
        <v>958</v>
      </c>
      <c r="E46" s="6">
        <f>IF(Tableau2[[#This Row],[Chiffre d''affaires
généré]]="","",Tableau2[[#This Row],[Chiffre d''affaires
généré]]*40%)</f>
        <v>383.20000000000005</v>
      </c>
      <c r="F46" s="8">
        <f>IF(Tableau2[[#This Row],[Charges
(40% du CA)]]="","",Tableau2[[#This Row],[Chiffre d''affaires
généré]]-Tableau2[[#This Row],[Charges
(40% du CA)]])</f>
        <v>574.79999999999995</v>
      </c>
      <c r="G46" s="9"/>
      <c r="H46" s="6"/>
    </row>
    <row r="47" spans="1:8">
      <c r="A47" s="5" t="s">
        <v>67</v>
      </c>
      <c r="B47" s="5" t="s">
        <v>18</v>
      </c>
      <c r="C47" s="5">
        <v>54831</v>
      </c>
      <c r="D47" s="8">
        <v>312</v>
      </c>
      <c r="E47" s="6">
        <f>IF(Tableau2[[#This Row],[Chiffre d''affaires
généré]]="","",Tableau2[[#This Row],[Chiffre d''affaires
généré]]*40%)</f>
        <v>124.80000000000001</v>
      </c>
      <c r="F47" s="8">
        <f>IF(Tableau2[[#This Row],[Charges
(40% du CA)]]="","",Tableau2[[#This Row],[Chiffre d''affaires
généré]]-Tableau2[[#This Row],[Charges
(40% du CA)]])</f>
        <v>187.2</v>
      </c>
      <c r="G47" s="9"/>
      <c r="H47" s="6"/>
    </row>
    <row r="48" spans="1:8">
      <c r="A48" s="5" t="s">
        <v>68</v>
      </c>
      <c r="B48" s="5" t="s">
        <v>17</v>
      </c>
      <c r="C48" s="5">
        <v>54832</v>
      </c>
      <c r="D48" s="8">
        <v>402</v>
      </c>
      <c r="E48" s="6">
        <f>IF(Tableau2[[#This Row],[Chiffre d''affaires
généré]]="","",Tableau2[[#This Row],[Chiffre d''affaires
généré]]*40%)</f>
        <v>160.80000000000001</v>
      </c>
      <c r="F48" s="8">
        <f>IF(Tableau2[[#This Row],[Charges
(40% du CA)]]="","",Tableau2[[#This Row],[Chiffre d''affaires
généré]]-Tableau2[[#This Row],[Charges
(40% du CA)]])</f>
        <v>241.2</v>
      </c>
      <c r="G48" s="9"/>
      <c r="H48" s="6"/>
    </row>
    <row r="49" spans="1:8">
      <c r="A49" s="5" t="s">
        <v>69</v>
      </c>
      <c r="B49" s="5" t="s">
        <v>16</v>
      </c>
      <c r="C49" s="5">
        <v>54833</v>
      </c>
      <c r="D49" s="8">
        <v>606</v>
      </c>
      <c r="E49" s="6">
        <f>IF(Tableau2[[#This Row],[Chiffre d''affaires
généré]]="","",Tableau2[[#This Row],[Chiffre d''affaires
généré]]*40%)</f>
        <v>242.4</v>
      </c>
      <c r="F49" s="8">
        <f>IF(Tableau2[[#This Row],[Charges
(40% du CA)]]="","",Tableau2[[#This Row],[Chiffre d''affaires
généré]]-Tableau2[[#This Row],[Charges
(40% du CA)]])</f>
        <v>363.6</v>
      </c>
      <c r="G49" s="9"/>
      <c r="H49" s="6"/>
    </row>
    <row r="50" spans="1:8">
      <c r="A50" s="5" t="s">
        <v>70</v>
      </c>
      <c r="B50" s="5" t="s">
        <v>15</v>
      </c>
      <c r="C50" s="5">
        <v>54834</v>
      </c>
      <c r="D50" s="8">
        <v>778</v>
      </c>
      <c r="E50" s="6">
        <f>IF(Tableau2[[#This Row],[Chiffre d''affaires
généré]]="","",Tableau2[[#This Row],[Chiffre d''affaires
généré]]*40%)</f>
        <v>311.20000000000005</v>
      </c>
      <c r="F50" s="8">
        <f>IF(Tableau2[[#This Row],[Charges
(40% du CA)]]="","",Tableau2[[#This Row],[Chiffre d''affaires
généré]]-Tableau2[[#This Row],[Charges
(40% du CA)]])</f>
        <v>466.79999999999995</v>
      </c>
      <c r="G50" s="9"/>
      <c r="H50" s="6"/>
    </row>
    <row r="51" spans="1:8">
      <c r="A51" s="5" t="s">
        <v>71</v>
      </c>
      <c r="B51" s="5" t="s">
        <v>18</v>
      </c>
      <c r="C51" s="5">
        <v>54835</v>
      </c>
      <c r="D51" s="8">
        <v>706</v>
      </c>
      <c r="E51" s="6">
        <f>IF(Tableau2[[#This Row],[Chiffre d''affaires
généré]]="","",Tableau2[[#This Row],[Chiffre d''affaires
généré]]*40%)</f>
        <v>282.40000000000003</v>
      </c>
      <c r="F51" s="8">
        <f>IF(Tableau2[[#This Row],[Charges
(40% du CA)]]="","",Tableau2[[#This Row],[Chiffre d''affaires
généré]]-Tableau2[[#This Row],[Charges
(40% du CA)]])</f>
        <v>423.59999999999997</v>
      </c>
      <c r="G51" s="9"/>
      <c r="H51" s="6"/>
    </row>
    <row r="52" spans="1:8">
      <c r="A52" s="5" t="s">
        <v>72</v>
      </c>
      <c r="B52" s="5" t="s">
        <v>17</v>
      </c>
      <c r="C52" s="5">
        <v>54836</v>
      </c>
      <c r="D52" s="8">
        <v>731</v>
      </c>
      <c r="E52" s="6">
        <f>IF(Tableau2[[#This Row],[Chiffre d''affaires
généré]]="","",Tableau2[[#This Row],[Chiffre d''affaires
généré]]*40%)</f>
        <v>292.40000000000003</v>
      </c>
      <c r="F52" s="8">
        <f>IF(Tableau2[[#This Row],[Charges
(40% du CA)]]="","",Tableau2[[#This Row],[Chiffre d''affaires
généré]]-Tableau2[[#This Row],[Charges
(40% du CA)]])</f>
        <v>438.59999999999997</v>
      </c>
      <c r="G52" s="9"/>
      <c r="H52" s="6"/>
    </row>
    <row r="53" spans="1:8">
      <c r="A53" s="5" t="s">
        <v>73</v>
      </c>
      <c r="B53" s="5" t="s">
        <v>16</v>
      </c>
      <c r="C53" s="5">
        <v>54837</v>
      </c>
      <c r="D53" s="8">
        <v>691</v>
      </c>
      <c r="E53" s="6">
        <f>IF(Tableau2[[#This Row],[Chiffre d''affaires
généré]]="","",Tableau2[[#This Row],[Chiffre d''affaires
généré]]*40%)</f>
        <v>276.40000000000003</v>
      </c>
      <c r="F53" s="8">
        <f>IF(Tableau2[[#This Row],[Charges
(40% du CA)]]="","",Tableau2[[#This Row],[Chiffre d''affaires
généré]]-Tableau2[[#This Row],[Charges
(40% du CA)]])</f>
        <v>414.59999999999997</v>
      </c>
      <c r="G53" s="9"/>
      <c r="H53" s="6"/>
    </row>
    <row r="54" spans="1:8">
      <c r="A54" s="5" t="s">
        <v>74</v>
      </c>
      <c r="B54" s="5" t="s">
        <v>15</v>
      </c>
      <c r="C54" s="5">
        <v>54838</v>
      </c>
      <c r="D54" s="8">
        <v>642</v>
      </c>
      <c r="E54" s="6">
        <f>IF(Tableau2[[#This Row],[Chiffre d''affaires
généré]]="","",Tableau2[[#This Row],[Chiffre d''affaires
généré]]*40%)</f>
        <v>256.8</v>
      </c>
      <c r="F54" s="8">
        <f>IF(Tableau2[[#This Row],[Charges
(40% du CA)]]="","",Tableau2[[#This Row],[Chiffre d''affaires
généré]]-Tableau2[[#This Row],[Charges
(40% du CA)]])</f>
        <v>385.2</v>
      </c>
      <c r="G54" s="9"/>
      <c r="H54" s="6"/>
    </row>
    <row r="55" spans="1:8">
      <c r="A55" s="5" t="s">
        <v>75</v>
      </c>
      <c r="B55" s="5" t="s">
        <v>18</v>
      </c>
      <c r="C55" s="5">
        <v>54839</v>
      </c>
      <c r="D55" s="8">
        <v>811</v>
      </c>
      <c r="E55" s="6">
        <f>IF(Tableau2[[#This Row],[Chiffre d''affaires
généré]]="","",Tableau2[[#This Row],[Chiffre d''affaires
généré]]*40%)</f>
        <v>324.40000000000003</v>
      </c>
      <c r="F55" s="8">
        <f>IF(Tableau2[[#This Row],[Charges
(40% du CA)]]="","",Tableau2[[#This Row],[Chiffre d''affaires
généré]]-Tableau2[[#This Row],[Charges
(40% du CA)]])</f>
        <v>486.59999999999997</v>
      </c>
      <c r="G55" s="9"/>
      <c r="H55" s="6"/>
    </row>
    <row r="56" spans="1:8">
      <c r="A56" s="5" t="s">
        <v>76</v>
      </c>
      <c r="B56" s="5" t="s">
        <v>17</v>
      </c>
      <c r="C56" s="5">
        <v>54840</v>
      </c>
      <c r="D56" s="8">
        <v>404</v>
      </c>
      <c r="E56" s="6">
        <f>IF(Tableau2[[#This Row],[Chiffre d''affaires
généré]]="","",Tableau2[[#This Row],[Chiffre d''affaires
généré]]*40%)</f>
        <v>161.60000000000002</v>
      </c>
      <c r="F56" s="8">
        <f>IF(Tableau2[[#This Row],[Charges
(40% du CA)]]="","",Tableau2[[#This Row],[Chiffre d''affaires
généré]]-Tableau2[[#This Row],[Charges
(40% du CA)]])</f>
        <v>242.39999999999998</v>
      </c>
      <c r="G56" s="9"/>
      <c r="H56" s="6"/>
    </row>
    <row r="57" spans="1:8">
      <c r="A57" s="5" t="s">
        <v>77</v>
      </c>
      <c r="B57" s="5" t="s">
        <v>16</v>
      </c>
      <c r="C57" s="5">
        <v>54841</v>
      </c>
      <c r="D57" s="8">
        <v>504</v>
      </c>
      <c r="E57" s="6">
        <f>IF(Tableau2[[#This Row],[Chiffre d''affaires
généré]]="","",Tableau2[[#This Row],[Chiffre d''affaires
généré]]*40%)</f>
        <v>201.60000000000002</v>
      </c>
      <c r="F57" s="8">
        <f>IF(Tableau2[[#This Row],[Charges
(40% du CA)]]="","",Tableau2[[#This Row],[Chiffre d''affaires
généré]]-Tableau2[[#This Row],[Charges
(40% du CA)]])</f>
        <v>302.39999999999998</v>
      </c>
      <c r="G57" s="9"/>
      <c r="H57" s="6"/>
    </row>
    <row r="58" spans="1:8">
      <c r="A58" s="5" t="s">
        <v>78</v>
      </c>
      <c r="B58" s="5" t="s">
        <v>15</v>
      </c>
      <c r="C58" s="5">
        <v>54842</v>
      </c>
      <c r="D58" s="8">
        <v>799</v>
      </c>
      <c r="E58" s="6">
        <f>IF(Tableau2[[#This Row],[Chiffre d''affaires
généré]]="","",Tableau2[[#This Row],[Chiffre d''affaires
généré]]*40%)</f>
        <v>319.60000000000002</v>
      </c>
      <c r="F58" s="8">
        <f>IF(Tableau2[[#This Row],[Charges
(40% du CA)]]="","",Tableau2[[#This Row],[Chiffre d''affaires
généré]]-Tableau2[[#This Row],[Charges
(40% du CA)]])</f>
        <v>479.4</v>
      </c>
      <c r="G58" s="9"/>
      <c r="H58" s="6"/>
    </row>
    <row r="59" spans="1:8">
      <c r="A59" s="5" t="s">
        <v>79</v>
      </c>
      <c r="B59" s="5" t="s">
        <v>18</v>
      </c>
      <c r="C59" s="5">
        <v>54843</v>
      </c>
      <c r="D59" s="8">
        <v>281</v>
      </c>
      <c r="E59" s="6">
        <f>IF(Tableau2[[#This Row],[Chiffre d''affaires
généré]]="","",Tableau2[[#This Row],[Chiffre d''affaires
généré]]*40%)</f>
        <v>112.4</v>
      </c>
      <c r="F59" s="8">
        <f>IF(Tableau2[[#This Row],[Charges
(40% du CA)]]="","",Tableau2[[#This Row],[Chiffre d''affaires
généré]]-Tableau2[[#This Row],[Charges
(40% du CA)]])</f>
        <v>168.6</v>
      </c>
      <c r="G59" s="9"/>
      <c r="H59" s="6"/>
    </row>
    <row r="60" spans="1:8">
      <c r="A60" s="5" t="s">
        <v>80</v>
      </c>
      <c r="B60" s="5" t="s">
        <v>17</v>
      </c>
      <c r="C60" s="5">
        <v>54844</v>
      </c>
      <c r="D60" s="8">
        <v>722</v>
      </c>
      <c r="E60" s="6">
        <f>IF(Tableau2[[#This Row],[Chiffre d''affaires
généré]]="","",Tableau2[[#This Row],[Chiffre d''affaires
généré]]*40%)</f>
        <v>288.8</v>
      </c>
      <c r="F60" s="8">
        <f>IF(Tableau2[[#This Row],[Charges
(40% du CA)]]="","",Tableau2[[#This Row],[Chiffre d''affaires
généré]]-Tableau2[[#This Row],[Charges
(40% du CA)]])</f>
        <v>433.2</v>
      </c>
      <c r="G60" s="9"/>
      <c r="H60" s="6"/>
    </row>
    <row r="61" spans="1:8">
      <c r="A61" s="5" t="s">
        <v>81</v>
      </c>
      <c r="B61" s="5" t="s">
        <v>16</v>
      </c>
      <c r="C61" s="5">
        <v>54845</v>
      </c>
      <c r="D61" s="8">
        <v>659</v>
      </c>
      <c r="E61" s="6">
        <f>IF(Tableau2[[#This Row],[Chiffre d''affaires
généré]]="","",Tableau2[[#This Row],[Chiffre d''affaires
généré]]*40%)</f>
        <v>263.60000000000002</v>
      </c>
      <c r="F61" s="8">
        <f>IF(Tableau2[[#This Row],[Charges
(40% du CA)]]="","",Tableau2[[#This Row],[Chiffre d''affaires
généré]]-Tableau2[[#This Row],[Charges
(40% du CA)]])</f>
        <v>395.4</v>
      </c>
      <c r="G61" s="9"/>
      <c r="H61" s="6"/>
    </row>
    <row r="62" spans="1:8">
      <c r="A62" s="5" t="s">
        <v>82</v>
      </c>
      <c r="B62" s="5" t="s">
        <v>15</v>
      </c>
      <c r="C62" s="5">
        <v>54846</v>
      </c>
      <c r="D62" s="8">
        <v>219</v>
      </c>
      <c r="E62" s="6">
        <f>IF(Tableau2[[#This Row],[Chiffre d''affaires
généré]]="","",Tableau2[[#This Row],[Chiffre d''affaires
généré]]*40%)</f>
        <v>87.600000000000009</v>
      </c>
      <c r="F62" s="8">
        <f>IF(Tableau2[[#This Row],[Charges
(40% du CA)]]="","",Tableau2[[#This Row],[Chiffre d''affaires
généré]]-Tableau2[[#This Row],[Charges
(40% du CA)]])</f>
        <v>131.39999999999998</v>
      </c>
      <c r="G62" s="9"/>
      <c r="H62" s="6"/>
    </row>
    <row r="63" spans="1:8">
      <c r="A63" s="5" t="s">
        <v>83</v>
      </c>
      <c r="B63" s="5" t="s">
        <v>18</v>
      </c>
      <c r="C63" s="5">
        <v>54847</v>
      </c>
      <c r="D63" s="8">
        <v>756</v>
      </c>
      <c r="E63" s="6">
        <f>IF(Tableau2[[#This Row],[Chiffre d''affaires
généré]]="","",Tableau2[[#This Row],[Chiffre d''affaires
généré]]*40%)</f>
        <v>302.40000000000003</v>
      </c>
      <c r="F63" s="8">
        <f>IF(Tableau2[[#This Row],[Charges
(40% du CA)]]="","",Tableau2[[#This Row],[Chiffre d''affaires
généré]]-Tableau2[[#This Row],[Charges
(40% du CA)]])</f>
        <v>453.59999999999997</v>
      </c>
      <c r="G63" s="9"/>
      <c r="H63" s="6"/>
    </row>
    <row r="64" spans="1:8">
      <c r="A64" s="5" t="s">
        <v>84</v>
      </c>
      <c r="B64" s="5" t="s">
        <v>17</v>
      </c>
      <c r="C64" s="5">
        <v>54848</v>
      </c>
      <c r="D64" s="8">
        <v>261</v>
      </c>
      <c r="E64" s="6">
        <f>IF(Tableau2[[#This Row],[Chiffre d''affaires
généré]]="","",Tableau2[[#This Row],[Chiffre d''affaires
généré]]*40%)</f>
        <v>104.4</v>
      </c>
      <c r="F64" s="8">
        <f>IF(Tableau2[[#This Row],[Charges
(40% du CA)]]="","",Tableau2[[#This Row],[Chiffre d''affaires
généré]]-Tableau2[[#This Row],[Charges
(40% du CA)]])</f>
        <v>156.6</v>
      </c>
      <c r="G64" s="9"/>
      <c r="H64" s="6"/>
    </row>
    <row r="65" spans="1:8">
      <c r="A65" s="5" t="s">
        <v>85</v>
      </c>
      <c r="B65" s="5" t="s">
        <v>16</v>
      </c>
      <c r="C65" s="5">
        <v>54849</v>
      </c>
      <c r="D65" s="8">
        <v>444</v>
      </c>
      <c r="E65" s="6">
        <f>IF(Tableau2[[#This Row],[Chiffre d''affaires
généré]]="","",Tableau2[[#This Row],[Chiffre d''affaires
généré]]*40%)</f>
        <v>177.60000000000002</v>
      </c>
      <c r="F65" s="8">
        <f>IF(Tableau2[[#This Row],[Charges
(40% du CA)]]="","",Tableau2[[#This Row],[Chiffre d''affaires
généré]]-Tableau2[[#This Row],[Charges
(40% du CA)]])</f>
        <v>266.39999999999998</v>
      </c>
      <c r="G65" s="9"/>
      <c r="H65" s="6"/>
    </row>
    <row r="66" spans="1:8">
      <c r="A66" s="5" t="s">
        <v>86</v>
      </c>
      <c r="B66" s="5" t="s">
        <v>15</v>
      </c>
      <c r="C66" s="5">
        <v>54850</v>
      </c>
      <c r="D66" s="8">
        <v>465</v>
      </c>
      <c r="E66" s="6">
        <f>IF(Tableau2[[#This Row],[Chiffre d''affaires
généré]]="","",Tableau2[[#This Row],[Chiffre d''affaires
généré]]*40%)</f>
        <v>186</v>
      </c>
      <c r="F66" s="8">
        <f>IF(Tableau2[[#This Row],[Charges
(40% du CA)]]="","",Tableau2[[#This Row],[Chiffre d''affaires
généré]]-Tableau2[[#This Row],[Charges
(40% du CA)]])</f>
        <v>279</v>
      </c>
      <c r="G66" s="9"/>
      <c r="H66" s="6"/>
    </row>
    <row r="67" spans="1:8">
      <c r="A67" s="5" t="s">
        <v>87</v>
      </c>
      <c r="B67" s="5" t="s">
        <v>18</v>
      </c>
      <c r="C67" s="5">
        <v>54851</v>
      </c>
      <c r="D67" s="8">
        <v>216</v>
      </c>
      <c r="E67" s="6">
        <f>IF(Tableau2[[#This Row],[Chiffre d''affaires
généré]]="","",Tableau2[[#This Row],[Chiffre d''affaires
généré]]*40%)</f>
        <v>86.4</v>
      </c>
      <c r="F67" s="8">
        <f>IF(Tableau2[[#This Row],[Charges
(40% du CA)]]="","",Tableau2[[#This Row],[Chiffre d''affaires
généré]]-Tableau2[[#This Row],[Charges
(40% du CA)]])</f>
        <v>129.6</v>
      </c>
      <c r="G67" s="9"/>
      <c r="H67" s="6"/>
    </row>
    <row r="68" spans="1:8">
      <c r="A68" s="5" t="s">
        <v>88</v>
      </c>
      <c r="B68" s="5" t="s">
        <v>17</v>
      </c>
      <c r="C68" s="5">
        <v>54852</v>
      </c>
      <c r="D68" s="8">
        <v>488</v>
      </c>
      <c r="E68" s="6">
        <f>IF(Tableau2[[#This Row],[Chiffre d''affaires
généré]]="","",Tableau2[[#This Row],[Chiffre d''affaires
généré]]*40%)</f>
        <v>195.20000000000002</v>
      </c>
      <c r="F68" s="8">
        <f>IF(Tableau2[[#This Row],[Charges
(40% du CA)]]="","",Tableau2[[#This Row],[Chiffre d''affaires
généré]]-Tableau2[[#This Row],[Charges
(40% du CA)]])</f>
        <v>292.79999999999995</v>
      </c>
      <c r="G68" s="9"/>
      <c r="H68" s="6"/>
    </row>
    <row r="69" spans="1:8">
      <c r="A69" s="5" t="s">
        <v>89</v>
      </c>
      <c r="B69" s="5" t="s">
        <v>16</v>
      </c>
      <c r="C69" s="5">
        <v>54853</v>
      </c>
      <c r="D69" s="8">
        <v>725</v>
      </c>
      <c r="E69" s="6">
        <f>IF(Tableau2[[#This Row],[Chiffre d''affaires
généré]]="","",Tableau2[[#This Row],[Chiffre d''affaires
généré]]*40%)</f>
        <v>290</v>
      </c>
      <c r="F69" s="8">
        <f>IF(Tableau2[[#This Row],[Charges
(40% du CA)]]="","",Tableau2[[#This Row],[Chiffre d''affaires
généré]]-Tableau2[[#This Row],[Charges
(40% du CA)]])</f>
        <v>435</v>
      </c>
      <c r="G69" s="9"/>
      <c r="H69" s="6"/>
    </row>
    <row r="70" spans="1:8">
      <c r="A70" s="5" t="s">
        <v>90</v>
      </c>
      <c r="B70" s="5" t="s">
        <v>15</v>
      </c>
      <c r="C70" s="5">
        <v>54854</v>
      </c>
      <c r="D70" s="8">
        <v>607</v>
      </c>
      <c r="E70" s="6">
        <f>IF(Tableau2[[#This Row],[Chiffre d''affaires
généré]]="","",Tableau2[[#This Row],[Chiffre d''affaires
généré]]*40%)</f>
        <v>242.8</v>
      </c>
      <c r="F70" s="8">
        <f>IF(Tableau2[[#This Row],[Charges
(40% du CA)]]="","",Tableau2[[#This Row],[Chiffre d''affaires
généré]]-Tableau2[[#This Row],[Charges
(40% du CA)]])</f>
        <v>364.2</v>
      </c>
      <c r="G70" s="9"/>
      <c r="H70" s="6"/>
    </row>
    <row r="71" spans="1:8">
      <c r="A71" s="5" t="s">
        <v>91</v>
      </c>
      <c r="B71" s="5" t="s">
        <v>18</v>
      </c>
      <c r="C71" s="5">
        <v>54855</v>
      </c>
      <c r="D71" s="8">
        <v>896</v>
      </c>
      <c r="E71" s="6">
        <f>IF(Tableau2[[#This Row],[Chiffre d''affaires
généré]]="","",Tableau2[[#This Row],[Chiffre d''affaires
généré]]*40%)</f>
        <v>358.40000000000003</v>
      </c>
      <c r="F71" s="8">
        <f>IF(Tableau2[[#This Row],[Charges
(40% du CA)]]="","",Tableau2[[#This Row],[Chiffre d''affaires
généré]]-Tableau2[[#This Row],[Charges
(40% du CA)]])</f>
        <v>537.59999999999991</v>
      </c>
      <c r="G71" s="9"/>
      <c r="H71" s="6"/>
    </row>
    <row r="72" spans="1:8">
      <c r="A72" s="5" t="s">
        <v>92</v>
      </c>
      <c r="B72" s="5" t="s">
        <v>17</v>
      </c>
      <c r="C72" s="5">
        <v>54856</v>
      </c>
      <c r="D72" s="8">
        <v>533</v>
      </c>
      <c r="E72" s="6">
        <f>IF(Tableau2[[#This Row],[Chiffre d''affaires
généré]]="","",Tableau2[[#This Row],[Chiffre d''affaires
généré]]*40%)</f>
        <v>213.20000000000002</v>
      </c>
      <c r="F72" s="8">
        <f>IF(Tableau2[[#This Row],[Charges
(40% du CA)]]="","",Tableau2[[#This Row],[Chiffre d''affaires
généré]]-Tableau2[[#This Row],[Charges
(40% du CA)]])</f>
        <v>319.79999999999995</v>
      </c>
      <c r="G72" s="9"/>
      <c r="H72" s="6"/>
    </row>
    <row r="73" spans="1:8">
      <c r="A73" s="5" t="s">
        <v>93</v>
      </c>
      <c r="B73" s="5" t="s">
        <v>16</v>
      </c>
      <c r="C73" s="5">
        <v>54857</v>
      </c>
      <c r="D73" s="8">
        <v>565</v>
      </c>
      <c r="E73" s="6">
        <f>IF(Tableau2[[#This Row],[Chiffre d''affaires
généré]]="","",Tableau2[[#This Row],[Chiffre d''affaires
généré]]*40%)</f>
        <v>226</v>
      </c>
      <c r="F73" s="8">
        <f>IF(Tableau2[[#This Row],[Charges
(40% du CA)]]="","",Tableau2[[#This Row],[Chiffre d''affaires
généré]]-Tableau2[[#This Row],[Charges
(40% du CA)]])</f>
        <v>339</v>
      </c>
      <c r="G73" s="9"/>
      <c r="H73" s="6"/>
    </row>
    <row r="74" spans="1:8">
      <c r="A74" s="5" t="s">
        <v>94</v>
      </c>
      <c r="B74" s="5" t="s">
        <v>15</v>
      </c>
      <c r="C74" s="5">
        <v>54858</v>
      </c>
      <c r="D74" s="8">
        <v>266</v>
      </c>
      <c r="E74" s="6">
        <f>IF(Tableau2[[#This Row],[Chiffre d''affaires
généré]]="","",Tableau2[[#This Row],[Chiffre d''affaires
généré]]*40%)</f>
        <v>106.4</v>
      </c>
      <c r="F74" s="8">
        <f>IF(Tableau2[[#This Row],[Charges
(40% du CA)]]="","",Tableau2[[#This Row],[Chiffre d''affaires
généré]]-Tableau2[[#This Row],[Charges
(40% du CA)]])</f>
        <v>159.6</v>
      </c>
      <c r="G74" s="9"/>
      <c r="H74" s="6"/>
    </row>
    <row r="75" spans="1:8">
      <c r="A75" s="5" t="s">
        <v>95</v>
      </c>
      <c r="B75" s="5" t="s">
        <v>18</v>
      </c>
      <c r="C75" s="5">
        <v>54859</v>
      </c>
      <c r="D75" s="8">
        <v>600</v>
      </c>
      <c r="E75" s="6">
        <f>IF(Tableau2[[#This Row],[Chiffre d''affaires
généré]]="","",Tableau2[[#This Row],[Chiffre d''affaires
généré]]*40%)</f>
        <v>240</v>
      </c>
      <c r="F75" s="8">
        <f>IF(Tableau2[[#This Row],[Charges
(40% du CA)]]="","",Tableau2[[#This Row],[Chiffre d''affaires
généré]]-Tableau2[[#This Row],[Charges
(40% du CA)]])</f>
        <v>360</v>
      </c>
      <c r="G75" s="9"/>
      <c r="H75" s="6"/>
    </row>
    <row r="76" spans="1:8">
      <c r="A76" s="5" t="s">
        <v>96</v>
      </c>
      <c r="B76" s="5" t="s">
        <v>17</v>
      </c>
      <c r="C76" s="5">
        <v>54860</v>
      </c>
      <c r="D76" s="8">
        <v>896</v>
      </c>
      <c r="E76" s="6">
        <f>IF(Tableau2[[#This Row],[Chiffre d''affaires
généré]]="","",Tableau2[[#This Row],[Chiffre d''affaires
généré]]*40%)</f>
        <v>358.40000000000003</v>
      </c>
      <c r="F76" s="8">
        <f>IF(Tableau2[[#This Row],[Charges
(40% du CA)]]="","",Tableau2[[#This Row],[Chiffre d''affaires
généré]]-Tableau2[[#This Row],[Charges
(40% du CA)]])</f>
        <v>537.59999999999991</v>
      </c>
      <c r="G76" s="9"/>
      <c r="H76" s="6"/>
    </row>
    <row r="77" spans="1:8">
      <c r="A77" s="5" t="s">
        <v>97</v>
      </c>
      <c r="B77" s="5" t="s">
        <v>16</v>
      </c>
      <c r="C77" s="5">
        <v>54861</v>
      </c>
      <c r="D77" s="8">
        <v>339</v>
      </c>
      <c r="E77" s="6">
        <f>IF(Tableau2[[#This Row],[Chiffre d''affaires
généré]]="","",Tableau2[[#This Row],[Chiffre d''affaires
généré]]*40%)</f>
        <v>135.6</v>
      </c>
      <c r="F77" s="8">
        <f>IF(Tableau2[[#This Row],[Charges
(40% du CA)]]="","",Tableau2[[#This Row],[Chiffre d''affaires
généré]]-Tableau2[[#This Row],[Charges
(40% du CA)]])</f>
        <v>203.4</v>
      </c>
      <c r="G77" s="9"/>
      <c r="H77" s="6"/>
    </row>
    <row r="78" spans="1:8">
      <c r="A78" s="5" t="s">
        <v>98</v>
      </c>
      <c r="B78" s="5" t="s">
        <v>15</v>
      </c>
      <c r="C78" s="5">
        <v>54862</v>
      </c>
      <c r="D78" s="8">
        <v>958</v>
      </c>
      <c r="E78" s="6">
        <f>IF(Tableau2[[#This Row],[Chiffre d''affaires
généré]]="","",Tableau2[[#This Row],[Chiffre d''affaires
généré]]*40%)</f>
        <v>383.20000000000005</v>
      </c>
      <c r="F78" s="8">
        <f>IF(Tableau2[[#This Row],[Charges
(40% du CA)]]="","",Tableau2[[#This Row],[Chiffre d''affaires
généré]]-Tableau2[[#This Row],[Charges
(40% du CA)]])</f>
        <v>574.79999999999995</v>
      </c>
      <c r="G78" s="9"/>
      <c r="H78" s="6"/>
    </row>
    <row r="79" spans="1:8">
      <c r="A79" s="5" t="s">
        <v>99</v>
      </c>
      <c r="B79" s="5" t="s">
        <v>18</v>
      </c>
      <c r="C79" s="5">
        <v>54863</v>
      </c>
      <c r="D79" s="8">
        <v>371</v>
      </c>
      <c r="E79" s="6">
        <f>IF(Tableau2[[#This Row],[Chiffre d''affaires
généré]]="","",Tableau2[[#This Row],[Chiffre d''affaires
généré]]*40%)</f>
        <v>148.4</v>
      </c>
      <c r="F79" s="8">
        <f>IF(Tableau2[[#This Row],[Charges
(40% du CA)]]="","",Tableau2[[#This Row],[Chiffre d''affaires
généré]]-Tableau2[[#This Row],[Charges
(40% du CA)]])</f>
        <v>222.6</v>
      </c>
      <c r="G79" s="9"/>
      <c r="H79" s="6"/>
    </row>
    <row r="80" spans="1:8">
      <c r="A80" s="5" t="s">
        <v>100</v>
      </c>
      <c r="B80" s="5" t="s">
        <v>17</v>
      </c>
      <c r="C80" s="5">
        <v>54864</v>
      </c>
      <c r="D80" s="8">
        <v>653</v>
      </c>
      <c r="E80" s="6">
        <f>IF(Tableau2[[#This Row],[Chiffre d''affaires
généré]]="","",Tableau2[[#This Row],[Chiffre d''affaires
généré]]*40%)</f>
        <v>261.2</v>
      </c>
      <c r="F80" s="8">
        <f>IF(Tableau2[[#This Row],[Charges
(40% du CA)]]="","",Tableau2[[#This Row],[Chiffre d''affaires
généré]]-Tableau2[[#This Row],[Charges
(40% du CA)]])</f>
        <v>391.8</v>
      </c>
      <c r="G80" s="9"/>
      <c r="H80" s="6"/>
    </row>
    <row r="81" spans="1:8">
      <c r="A81" s="5" t="s">
        <v>101</v>
      </c>
      <c r="B81" s="5" t="s">
        <v>16</v>
      </c>
      <c r="C81" s="5">
        <v>54865</v>
      </c>
      <c r="D81" s="8">
        <v>996</v>
      </c>
      <c r="E81" s="6">
        <f>IF(Tableau2[[#This Row],[Chiffre d''affaires
généré]]="","",Tableau2[[#This Row],[Chiffre d''affaires
généré]]*40%)</f>
        <v>398.40000000000003</v>
      </c>
      <c r="F81" s="8">
        <f>IF(Tableau2[[#This Row],[Charges
(40% du CA)]]="","",Tableau2[[#This Row],[Chiffre d''affaires
généré]]-Tableau2[[#This Row],[Charges
(40% du CA)]])</f>
        <v>597.59999999999991</v>
      </c>
      <c r="G81" s="9"/>
      <c r="H81" s="6"/>
    </row>
    <row r="82" spans="1:8">
      <c r="A82" s="5" t="s">
        <v>102</v>
      </c>
      <c r="B82" s="5" t="s">
        <v>15</v>
      </c>
      <c r="C82" s="5">
        <v>54866</v>
      </c>
      <c r="D82" s="8">
        <v>631</v>
      </c>
      <c r="E82" s="6">
        <f>IF(Tableau2[[#This Row],[Chiffre d''affaires
généré]]="","",Tableau2[[#This Row],[Chiffre d''affaires
généré]]*40%)</f>
        <v>252.4</v>
      </c>
      <c r="F82" s="8">
        <f>IF(Tableau2[[#This Row],[Charges
(40% du CA)]]="","",Tableau2[[#This Row],[Chiffre d''affaires
généré]]-Tableau2[[#This Row],[Charges
(40% du CA)]])</f>
        <v>378.6</v>
      </c>
      <c r="G82" s="9"/>
      <c r="H82" s="6"/>
    </row>
    <row r="83" spans="1:8">
      <c r="A83" s="5" t="s">
        <v>103</v>
      </c>
      <c r="B83" s="5" t="s">
        <v>18</v>
      </c>
      <c r="C83" s="5">
        <v>54867</v>
      </c>
      <c r="D83" s="8">
        <v>981</v>
      </c>
      <c r="E83" s="6">
        <f>IF(Tableau2[[#This Row],[Chiffre d''affaires
généré]]="","",Tableau2[[#This Row],[Chiffre d''affaires
généré]]*40%)</f>
        <v>392.40000000000003</v>
      </c>
      <c r="F83" s="8">
        <f>IF(Tableau2[[#This Row],[Charges
(40% du CA)]]="","",Tableau2[[#This Row],[Chiffre d''affaires
généré]]-Tableau2[[#This Row],[Charges
(40% du CA)]])</f>
        <v>588.59999999999991</v>
      </c>
      <c r="G83" s="9"/>
      <c r="H83" s="6"/>
    </row>
    <row r="84" spans="1:8">
      <c r="A84" s="5" t="s">
        <v>104</v>
      </c>
      <c r="B84" s="5" t="s">
        <v>17</v>
      </c>
      <c r="C84" s="5">
        <v>54868</v>
      </c>
      <c r="D84" s="8">
        <v>495</v>
      </c>
      <c r="E84" s="6">
        <f>IF(Tableau2[[#This Row],[Chiffre d''affaires
généré]]="","",Tableau2[[#This Row],[Chiffre d''affaires
généré]]*40%)</f>
        <v>198</v>
      </c>
      <c r="F84" s="8">
        <f>IF(Tableau2[[#This Row],[Charges
(40% du CA)]]="","",Tableau2[[#This Row],[Chiffre d''affaires
généré]]-Tableau2[[#This Row],[Charges
(40% du CA)]])</f>
        <v>297</v>
      </c>
      <c r="G84" s="9"/>
      <c r="H84" s="6"/>
    </row>
    <row r="85" spans="1:8">
      <c r="A85" s="5" t="s">
        <v>105</v>
      </c>
      <c r="B85" s="5" t="s">
        <v>16</v>
      </c>
      <c r="C85" s="5">
        <v>54869</v>
      </c>
      <c r="D85" s="8">
        <v>522</v>
      </c>
      <c r="E85" s="6">
        <f>IF(Tableau2[[#This Row],[Chiffre d''affaires
généré]]="","",Tableau2[[#This Row],[Chiffre d''affaires
généré]]*40%)</f>
        <v>208.8</v>
      </c>
      <c r="F85" s="8">
        <f>IF(Tableau2[[#This Row],[Charges
(40% du CA)]]="","",Tableau2[[#This Row],[Chiffre d''affaires
généré]]-Tableau2[[#This Row],[Charges
(40% du CA)]])</f>
        <v>313.2</v>
      </c>
      <c r="G85" s="9"/>
      <c r="H85" s="6"/>
    </row>
    <row r="86" spans="1:8">
      <c r="A86" s="5" t="s">
        <v>106</v>
      </c>
      <c r="B86" s="5" t="s">
        <v>15</v>
      </c>
      <c r="C86" s="5">
        <v>54870</v>
      </c>
      <c r="D86" s="8">
        <v>682</v>
      </c>
      <c r="E86" s="6">
        <f>IF(Tableau2[[#This Row],[Chiffre d''affaires
généré]]="","",Tableau2[[#This Row],[Chiffre d''affaires
généré]]*40%)</f>
        <v>272.8</v>
      </c>
      <c r="F86" s="8">
        <f>IF(Tableau2[[#This Row],[Charges
(40% du CA)]]="","",Tableau2[[#This Row],[Chiffre d''affaires
généré]]-Tableau2[[#This Row],[Charges
(40% du CA)]])</f>
        <v>409.2</v>
      </c>
      <c r="G86" s="9"/>
      <c r="H86" s="6"/>
    </row>
    <row r="87" spans="1:8">
      <c r="A87" s="5" t="s">
        <v>107</v>
      </c>
      <c r="B87" s="5" t="s">
        <v>18</v>
      </c>
      <c r="C87" s="5">
        <v>54871</v>
      </c>
      <c r="D87" s="8">
        <v>920</v>
      </c>
      <c r="E87" s="6">
        <f>IF(Tableau2[[#This Row],[Chiffre d''affaires
généré]]="","",Tableau2[[#This Row],[Chiffre d''affaires
généré]]*40%)</f>
        <v>368</v>
      </c>
      <c r="F87" s="8">
        <f>IF(Tableau2[[#This Row],[Charges
(40% du CA)]]="","",Tableau2[[#This Row],[Chiffre d''affaires
généré]]-Tableau2[[#This Row],[Charges
(40% du CA)]])</f>
        <v>552</v>
      </c>
      <c r="G87" s="9"/>
      <c r="H87" s="6"/>
    </row>
    <row r="88" spans="1:8">
      <c r="A88" s="5" t="s">
        <v>108</v>
      </c>
      <c r="B88" s="5" t="s">
        <v>17</v>
      </c>
      <c r="C88" s="5">
        <v>54872</v>
      </c>
      <c r="D88" s="8">
        <v>262</v>
      </c>
      <c r="E88" s="6">
        <f>IF(Tableau2[[#This Row],[Chiffre d''affaires
généré]]="","",Tableau2[[#This Row],[Chiffre d''affaires
généré]]*40%)</f>
        <v>104.80000000000001</v>
      </c>
      <c r="F88" s="8">
        <f>IF(Tableau2[[#This Row],[Charges
(40% du CA)]]="","",Tableau2[[#This Row],[Chiffre d''affaires
généré]]-Tableau2[[#This Row],[Charges
(40% du CA)]])</f>
        <v>157.19999999999999</v>
      </c>
      <c r="G88" s="9"/>
      <c r="H88" s="6"/>
    </row>
    <row r="89" spans="1:8">
      <c r="A89" s="5" t="s">
        <v>109</v>
      </c>
      <c r="B89" s="5" t="s">
        <v>16</v>
      </c>
      <c r="C89" s="5">
        <v>54873</v>
      </c>
      <c r="D89" s="8">
        <v>224</v>
      </c>
      <c r="E89" s="6">
        <f>IF(Tableau2[[#This Row],[Chiffre d''affaires
généré]]="","",Tableau2[[#This Row],[Chiffre d''affaires
généré]]*40%)</f>
        <v>89.600000000000009</v>
      </c>
      <c r="F89" s="8">
        <f>IF(Tableau2[[#This Row],[Charges
(40% du CA)]]="","",Tableau2[[#This Row],[Chiffre d''affaires
généré]]-Tableau2[[#This Row],[Charges
(40% du CA)]])</f>
        <v>134.39999999999998</v>
      </c>
      <c r="G89" s="9"/>
      <c r="H89" s="6"/>
    </row>
    <row r="90" spans="1:8">
      <c r="A90" s="5" t="s">
        <v>110</v>
      </c>
      <c r="B90" s="5" t="s">
        <v>15</v>
      </c>
      <c r="C90" s="5">
        <v>54874</v>
      </c>
      <c r="D90" s="8">
        <v>375</v>
      </c>
      <c r="E90" s="6">
        <f>IF(Tableau2[[#This Row],[Chiffre d''affaires
généré]]="","",Tableau2[[#This Row],[Chiffre d''affaires
généré]]*40%)</f>
        <v>150</v>
      </c>
      <c r="F90" s="8">
        <f>IF(Tableau2[[#This Row],[Charges
(40% du CA)]]="","",Tableau2[[#This Row],[Chiffre d''affaires
généré]]-Tableau2[[#This Row],[Charges
(40% du CA)]])</f>
        <v>225</v>
      </c>
      <c r="G90" s="9"/>
      <c r="H90" s="6"/>
    </row>
    <row r="91" spans="1:8">
      <c r="A91" s="5" t="s">
        <v>111</v>
      </c>
      <c r="B91" s="5" t="s">
        <v>18</v>
      </c>
      <c r="C91" s="5">
        <v>54875</v>
      </c>
      <c r="D91" s="8">
        <v>535</v>
      </c>
      <c r="E91" s="6">
        <f>IF(Tableau2[[#This Row],[Chiffre d''affaires
généré]]="","",Tableau2[[#This Row],[Chiffre d''affaires
généré]]*40%)</f>
        <v>214</v>
      </c>
      <c r="F91" s="8">
        <f>IF(Tableau2[[#This Row],[Charges
(40% du CA)]]="","",Tableau2[[#This Row],[Chiffre d''affaires
généré]]-Tableau2[[#This Row],[Charges
(40% du CA)]])</f>
        <v>321</v>
      </c>
      <c r="G91" s="9"/>
      <c r="H91" s="6"/>
    </row>
    <row r="92" spans="1:8">
      <c r="A92" s="5" t="s">
        <v>112</v>
      </c>
      <c r="B92" s="5" t="s">
        <v>17</v>
      </c>
      <c r="C92" s="5">
        <v>54876</v>
      </c>
      <c r="D92" s="8">
        <v>175</v>
      </c>
      <c r="E92" s="6">
        <f>IF(Tableau2[[#This Row],[Chiffre d''affaires
généré]]="","",Tableau2[[#This Row],[Chiffre d''affaires
généré]]*40%)</f>
        <v>70</v>
      </c>
      <c r="F92" s="8">
        <f>IF(Tableau2[[#This Row],[Charges
(40% du CA)]]="","",Tableau2[[#This Row],[Chiffre d''affaires
généré]]-Tableau2[[#This Row],[Charges
(40% du CA)]])</f>
        <v>105</v>
      </c>
      <c r="G92" s="9"/>
      <c r="H92" s="6"/>
    </row>
    <row r="93" spans="1:8">
      <c r="A93" s="5" t="s">
        <v>113</v>
      </c>
      <c r="B93" s="5" t="s">
        <v>16</v>
      </c>
      <c r="C93" s="5">
        <v>54877</v>
      </c>
      <c r="D93" s="8">
        <v>350</v>
      </c>
      <c r="E93" s="6">
        <f>IF(Tableau2[[#This Row],[Chiffre d''affaires
généré]]="","",Tableau2[[#This Row],[Chiffre d''affaires
généré]]*40%)</f>
        <v>140</v>
      </c>
      <c r="F93" s="8">
        <f>IF(Tableau2[[#This Row],[Charges
(40% du CA)]]="","",Tableau2[[#This Row],[Chiffre d''affaires
généré]]-Tableau2[[#This Row],[Charges
(40% du CA)]])</f>
        <v>210</v>
      </c>
      <c r="G93" s="9"/>
      <c r="H93" s="6"/>
    </row>
    <row r="94" spans="1:8">
      <c r="A94" s="5" t="s">
        <v>114</v>
      </c>
      <c r="B94" s="5" t="s">
        <v>15</v>
      </c>
      <c r="C94" s="5">
        <v>54878</v>
      </c>
      <c r="D94" s="8">
        <v>377</v>
      </c>
      <c r="E94" s="6">
        <f>IF(Tableau2[[#This Row],[Chiffre d''affaires
généré]]="","",Tableau2[[#This Row],[Chiffre d''affaires
généré]]*40%)</f>
        <v>150.80000000000001</v>
      </c>
      <c r="F94" s="8">
        <f>IF(Tableau2[[#This Row],[Charges
(40% du CA)]]="","",Tableau2[[#This Row],[Chiffre d''affaires
généré]]-Tableau2[[#This Row],[Charges
(40% du CA)]])</f>
        <v>226.2</v>
      </c>
      <c r="G94" s="9"/>
      <c r="H94" s="6"/>
    </row>
    <row r="95" spans="1:8">
      <c r="A95" s="5"/>
      <c r="B95" s="5"/>
      <c r="C95" s="5"/>
      <c r="D95" s="8"/>
      <c r="E95" s="6" t="str">
        <f>IF(Tableau2[[#This Row],[Chiffre d''affaires
généré]]="","",Tableau2[[#This Row],[Chiffre d''affaires
généré]]*40%)</f>
        <v/>
      </c>
      <c r="F95" s="8" t="str">
        <f>IF(Tableau2[[#This Row],[Charges
(40% du CA)]]="","",Tableau2[[#This Row],[Chiffre d''affaires
généré]]-Tableau2[[#This Row],[Charges
(40% du CA)]])</f>
        <v/>
      </c>
      <c r="G95" s="9"/>
      <c r="H95" s="6"/>
    </row>
    <row r="96" spans="1:8">
      <c r="A96" s="5"/>
      <c r="B96" s="5"/>
      <c r="C96" s="5"/>
      <c r="D96" s="8"/>
      <c r="E96" s="6" t="str">
        <f>IF(Tableau2[[#This Row],[Chiffre d''affaires
généré]]="","",Tableau2[[#This Row],[Chiffre d''affaires
généré]]*40%)</f>
        <v/>
      </c>
      <c r="F96" s="8" t="str">
        <f>IF(Tableau2[[#This Row],[Charges
(40% du CA)]]="","",Tableau2[[#This Row],[Chiffre d''affaires
généré]]-Tableau2[[#This Row],[Charges
(40% du CA)]])</f>
        <v/>
      </c>
      <c r="G96" s="9"/>
      <c r="H96" s="6"/>
    </row>
    <row r="97" spans="1:8">
      <c r="A97" s="5"/>
      <c r="B97" s="5"/>
      <c r="C97" s="5"/>
      <c r="D97" s="8"/>
      <c r="E97" s="6" t="str">
        <f>IF(Tableau2[[#This Row],[Chiffre d''affaires
généré]]="","",Tableau2[[#This Row],[Chiffre d''affaires
généré]]*40%)</f>
        <v/>
      </c>
      <c r="F97" s="8" t="str">
        <f>IF(Tableau2[[#This Row],[Charges
(40% du CA)]]="","",Tableau2[[#This Row],[Chiffre d''affaires
généré]]-Tableau2[[#This Row],[Charges
(40% du CA)]])</f>
        <v/>
      </c>
      <c r="G97" s="9"/>
      <c r="H97" s="6"/>
    </row>
    <row r="98" spans="1:8">
      <c r="A98" s="5"/>
      <c r="B98" s="5"/>
      <c r="C98" s="5"/>
      <c r="D98" s="8"/>
      <c r="E98" s="6" t="str">
        <f>IF(Tableau2[[#This Row],[Chiffre d''affaires
généré]]="","",Tableau2[[#This Row],[Chiffre d''affaires
généré]]*40%)</f>
        <v/>
      </c>
      <c r="F98" s="8" t="str">
        <f>IF(Tableau2[[#This Row],[Charges
(40% du CA)]]="","",Tableau2[[#This Row],[Chiffre d''affaires
généré]]-Tableau2[[#This Row],[Charges
(40% du CA)]])</f>
        <v/>
      </c>
      <c r="G98" s="9"/>
      <c r="H98" s="6"/>
    </row>
    <row r="99" spans="1:8">
      <c r="A99" s="5"/>
      <c r="B99" s="5"/>
      <c r="C99" s="5"/>
      <c r="D99" s="8"/>
      <c r="E99" s="6" t="str">
        <f>IF(Tableau2[[#This Row],[Chiffre d''affaires
généré]]="","",Tableau2[[#This Row],[Chiffre d''affaires
généré]]*40%)</f>
        <v/>
      </c>
      <c r="F99" s="8" t="str">
        <f>IF(Tableau2[[#This Row],[Charges
(40% du CA)]]="","",Tableau2[[#This Row],[Chiffre d''affaires
généré]]-Tableau2[[#This Row],[Charges
(40% du CA)]])</f>
        <v/>
      </c>
      <c r="G99" s="9"/>
      <c r="H99" s="6"/>
    </row>
    <row r="100" spans="1:8">
      <c r="A100" s="5"/>
      <c r="B100" s="5"/>
      <c r="C100" s="5"/>
      <c r="D100" s="8"/>
      <c r="E100" s="6" t="str">
        <f>IF(Tableau2[[#This Row],[Chiffre d''affaires
généré]]="","",Tableau2[[#This Row],[Chiffre d''affaires
généré]]*40%)</f>
        <v/>
      </c>
      <c r="F100" s="8" t="str">
        <f>IF(Tableau2[[#This Row],[Charges
(40% du CA)]]="","",Tableau2[[#This Row],[Chiffre d''affaires
généré]]-Tableau2[[#This Row],[Charges
(40% du CA)]])</f>
        <v/>
      </c>
      <c r="G100" s="9"/>
      <c r="H100" s="6"/>
    </row>
    <row r="101" spans="1:8">
      <c r="A101" s="5"/>
      <c r="B101" s="5"/>
      <c r="C101" s="5"/>
      <c r="D101" s="8"/>
      <c r="E101" s="6" t="str">
        <f>IF(Tableau2[[#This Row],[Chiffre d''affaires
généré]]="","",Tableau2[[#This Row],[Chiffre d''affaires
généré]]*40%)</f>
        <v/>
      </c>
      <c r="F101" s="8" t="str">
        <f>IF(Tableau2[[#This Row],[Charges
(40% du CA)]]="","",Tableau2[[#This Row],[Chiffre d''affaires
généré]]-Tableau2[[#This Row],[Charges
(40% du CA)]])</f>
        <v/>
      </c>
      <c r="G101" s="9"/>
      <c r="H101" s="6"/>
    </row>
    <row r="102" spans="1:8">
      <c r="A102" s="5"/>
      <c r="B102" s="5"/>
      <c r="C102" s="5"/>
      <c r="D102" s="8"/>
      <c r="E102" s="6" t="str">
        <f>IF(Tableau2[[#This Row],[Chiffre d''affaires
généré]]="","",Tableau2[[#This Row],[Chiffre d''affaires
généré]]*40%)</f>
        <v/>
      </c>
      <c r="F102" s="8" t="str">
        <f>IF(Tableau2[[#This Row],[Charges
(40% du CA)]]="","",Tableau2[[#This Row],[Chiffre d''affaires
généré]]-Tableau2[[#This Row],[Charges
(40% du CA)]])</f>
        <v/>
      </c>
      <c r="G102" s="9"/>
      <c r="H102" s="6"/>
    </row>
    <row r="103" spans="1:8">
      <c r="A103" s="5"/>
      <c r="B103" s="5"/>
      <c r="C103" s="5"/>
      <c r="D103" s="8"/>
      <c r="E103" s="6" t="str">
        <f>IF(Tableau2[[#This Row],[Chiffre d''affaires
généré]]="","",Tableau2[[#This Row],[Chiffre d''affaires
généré]]*40%)</f>
        <v/>
      </c>
      <c r="F103" s="8" t="str">
        <f>IF(Tableau2[[#This Row],[Charges
(40% du CA)]]="","",Tableau2[[#This Row],[Chiffre d''affaires
généré]]-Tableau2[[#This Row],[Charges
(40% du CA)]])</f>
        <v/>
      </c>
      <c r="G103" s="9"/>
      <c r="H103" s="6"/>
    </row>
    <row r="104" spans="1:8">
      <c r="A104" s="5"/>
      <c r="B104" s="5"/>
      <c r="C104" s="5"/>
      <c r="D104" s="8"/>
      <c r="E104" s="6" t="str">
        <f>IF(Tableau2[[#This Row],[Chiffre d''affaires
généré]]="","",Tableau2[[#This Row],[Chiffre d''affaires
généré]]*40%)</f>
        <v/>
      </c>
      <c r="F104" s="8" t="str">
        <f>IF(Tableau2[[#This Row],[Charges
(40% du CA)]]="","",Tableau2[[#This Row],[Chiffre d''affaires
généré]]-Tableau2[[#This Row],[Charges
(40% du CA)]])</f>
        <v/>
      </c>
      <c r="G104" s="9"/>
      <c r="H104" s="6"/>
    </row>
    <row r="105" spans="1:8">
      <c r="A105" s="5"/>
      <c r="B105" s="5"/>
      <c r="C105" s="5"/>
      <c r="D105" s="8"/>
      <c r="E105" s="6" t="str">
        <f>IF(Tableau2[[#This Row],[Chiffre d''affaires
généré]]="","",Tableau2[[#This Row],[Chiffre d''affaires
généré]]*40%)</f>
        <v/>
      </c>
      <c r="F105" s="8" t="str">
        <f>IF(Tableau2[[#This Row],[Charges
(40% du CA)]]="","",Tableau2[[#This Row],[Chiffre d''affaires
généré]]-Tableau2[[#This Row],[Charges
(40% du CA)]])</f>
        <v/>
      </c>
      <c r="G105" s="9"/>
      <c r="H105" s="6"/>
    </row>
    <row r="106" spans="1:8">
      <c r="A106" s="5"/>
      <c r="B106" s="5"/>
      <c r="C106" s="5"/>
      <c r="D106" s="8"/>
      <c r="E106" s="6" t="str">
        <f>IF(Tableau2[[#This Row],[Chiffre d''affaires
généré]]="","",Tableau2[[#This Row],[Chiffre d''affaires
généré]]*40%)</f>
        <v/>
      </c>
      <c r="F106" s="8" t="str">
        <f>IF(Tableau2[[#This Row],[Charges
(40% du CA)]]="","",Tableau2[[#This Row],[Chiffre d''affaires
généré]]-Tableau2[[#This Row],[Charges
(40% du CA)]])</f>
        <v/>
      </c>
      <c r="G106" s="9"/>
      <c r="H106" s="6"/>
    </row>
    <row r="107" spans="1:8">
      <c r="A107" s="5"/>
      <c r="B107" s="5"/>
      <c r="C107" s="5"/>
      <c r="D107" s="8"/>
      <c r="E107" s="6" t="str">
        <f>IF(Tableau2[[#This Row],[Chiffre d''affaires
généré]]="","",Tableau2[[#This Row],[Chiffre d''affaires
généré]]*40%)</f>
        <v/>
      </c>
      <c r="F107" s="8" t="str">
        <f>IF(Tableau2[[#This Row],[Charges
(40% du CA)]]="","",Tableau2[[#This Row],[Chiffre d''affaires
généré]]-Tableau2[[#This Row],[Charges
(40% du CA)]])</f>
        <v/>
      </c>
      <c r="G107" s="9"/>
      <c r="H107" s="6"/>
    </row>
    <row r="108" spans="1:8">
      <c r="A108" s="5"/>
      <c r="B108" s="5"/>
      <c r="C108" s="5"/>
      <c r="D108" s="8"/>
      <c r="E108" s="6" t="str">
        <f>IF(Tableau2[[#This Row],[Chiffre d''affaires
généré]]="","",Tableau2[[#This Row],[Chiffre d''affaires
généré]]*40%)</f>
        <v/>
      </c>
      <c r="F108" s="8" t="str">
        <f>IF(Tableau2[[#This Row],[Charges
(40% du CA)]]="","",Tableau2[[#This Row],[Chiffre d''affaires
généré]]-Tableau2[[#This Row],[Charges
(40% du CA)]])</f>
        <v/>
      </c>
      <c r="G108" s="9"/>
      <c r="H108" s="6"/>
    </row>
    <row r="109" spans="1:8">
      <c r="A109" s="5"/>
      <c r="B109" s="5"/>
      <c r="C109" s="5"/>
      <c r="D109" s="8"/>
      <c r="E109" s="6" t="str">
        <f>IF(Tableau2[[#This Row],[Chiffre d''affaires
généré]]="","",Tableau2[[#This Row],[Chiffre d''affaires
généré]]*40%)</f>
        <v/>
      </c>
      <c r="F109" s="8" t="str">
        <f>IF(Tableau2[[#This Row],[Charges
(40% du CA)]]="","",Tableau2[[#This Row],[Chiffre d''affaires
généré]]-Tableau2[[#This Row],[Charges
(40% du CA)]])</f>
        <v/>
      </c>
      <c r="G109" s="9"/>
      <c r="H109" s="6"/>
    </row>
    <row r="110" spans="1:8">
      <c r="A110" s="5"/>
      <c r="B110" s="5"/>
      <c r="C110" s="5"/>
      <c r="D110" s="8"/>
      <c r="E110" s="6" t="str">
        <f>IF(Tableau2[[#This Row],[Chiffre d''affaires
généré]]="","",Tableau2[[#This Row],[Chiffre d''affaires
généré]]*40%)</f>
        <v/>
      </c>
      <c r="F110" s="8" t="str">
        <f>IF(Tableau2[[#This Row],[Charges
(40% du CA)]]="","",Tableau2[[#This Row],[Chiffre d''affaires
généré]]-Tableau2[[#This Row],[Charges
(40% du CA)]])</f>
        <v/>
      </c>
      <c r="G110" s="9"/>
      <c r="H110" s="6"/>
    </row>
    <row r="111" spans="1:8">
      <c r="A111" s="5"/>
      <c r="B111" s="5"/>
      <c r="C111" s="5"/>
      <c r="D111" s="8"/>
      <c r="E111" s="6" t="str">
        <f>IF(Tableau2[[#This Row],[Chiffre d''affaires
généré]]="","",Tableau2[[#This Row],[Chiffre d''affaires
généré]]*40%)</f>
        <v/>
      </c>
      <c r="F111" s="8" t="str">
        <f>IF(Tableau2[[#This Row],[Charges
(40% du CA)]]="","",Tableau2[[#This Row],[Chiffre d''affaires
généré]]-Tableau2[[#This Row],[Charges
(40% du CA)]])</f>
        <v/>
      </c>
      <c r="G111" s="9"/>
      <c r="H111" s="6"/>
    </row>
    <row r="112" spans="1:8">
      <c r="A112" s="5"/>
      <c r="B112" s="5"/>
      <c r="C112" s="5"/>
      <c r="D112" s="8"/>
      <c r="E112" s="6" t="str">
        <f>IF(Tableau2[[#This Row],[Chiffre d''affaires
généré]]="","",Tableau2[[#This Row],[Chiffre d''affaires
généré]]*40%)</f>
        <v/>
      </c>
      <c r="F112" s="8" t="str">
        <f>IF(Tableau2[[#This Row],[Charges
(40% du CA)]]="","",Tableau2[[#This Row],[Chiffre d''affaires
généré]]-Tableau2[[#This Row],[Charges
(40% du CA)]])</f>
        <v/>
      </c>
      <c r="G112" s="9"/>
      <c r="H112" s="6"/>
    </row>
    <row r="113" spans="1:8">
      <c r="A113" s="5"/>
      <c r="B113" s="5"/>
      <c r="C113" s="5"/>
      <c r="D113" s="8"/>
      <c r="E113" s="6" t="str">
        <f>IF(Tableau2[[#This Row],[Chiffre d''affaires
généré]]="","",Tableau2[[#This Row],[Chiffre d''affaires
généré]]*40%)</f>
        <v/>
      </c>
      <c r="F113" s="8" t="str">
        <f>IF(Tableau2[[#This Row],[Charges
(40% du CA)]]="","",Tableau2[[#This Row],[Chiffre d''affaires
généré]]-Tableau2[[#This Row],[Charges
(40% du CA)]])</f>
        <v/>
      </c>
      <c r="G113" s="9"/>
      <c r="H113" s="6"/>
    </row>
  </sheetData>
  <mergeCells count="1">
    <mergeCell ref="C1:H2"/>
  </mergeCells>
  <phoneticPr fontId="1" type="noConversion"/>
  <conditionalFormatting sqref="A5:H113">
    <cfRule type="expression" dxfId="2" priority="1">
      <formula>$H5&lt;&gt;""</formula>
    </cfRule>
    <cfRule type="expression" dxfId="1" priority="2">
      <formula>$G5&lt;&gt;""</formula>
    </cfRule>
    <cfRule type="expression" dxfId="0" priority="3">
      <formula>AND($A5&lt;&gt;"",A5="")</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475FCC53-4C41-9B42-BB07-285D24B16CDF}">
          <x14:formula1>
            <xm:f>'Synthèse - À toi de jouer !'!$A$4:$A$15</xm:f>
          </x14:formula1>
          <xm:sqref>H5:H113</xm:sqref>
        </x14:dataValidation>
        <x14:dataValidation type="list" allowBlank="1" showInputMessage="1" showErrorMessage="1" xr:uid="{57CA0805-FEBA-F343-AA77-896583F58948}">
          <x14:formula1>
            <xm:f>'Clients - À toi de jouer !'!$A:$A</xm:f>
          </x14:formula1>
          <xm:sqref>B5:B113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B257A-6CA1-3748-B11C-E12F105480C9}">
  <sheetPr>
    <tabColor theme="8" tint="0.79998168889431442"/>
  </sheetPr>
  <dimension ref="J1:J113"/>
  <sheetViews>
    <sheetView showGridLines="0" zoomScaleNormal="100" workbookViewId="0">
      <selection activeCell="J1" sqref="J1:J3"/>
    </sheetView>
  </sheetViews>
  <sheetFormatPr baseColWidth="10" defaultRowHeight="16"/>
  <cols>
    <col min="1" max="1" width="17.83203125" style="1" customWidth="1"/>
    <col min="2" max="2" width="15.83203125" style="1" customWidth="1"/>
    <col min="3" max="4" width="20.83203125" style="1" customWidth="1"/>
    <col min="5" max="7" width="15.83203125" style="1" customWidth="1"/>
    <col min="8" max="8" width="21.1640625" style="1" bestFit="1" customWidth="1"/>
    <col min="9" max="9" width="10.83203125" style="1"/>
    <col min="10" max="10" width="100.83203125" style="1" customWidth="1"/>
    <col min="11" max="16384" width="10.83203125" style="1"/>
  </cols>
  <sheetData>
    <row r="1" spans="10:10" ht="16" customHeight="1">
      <c r="J1" s="21" t="s">
        <v>117</v>
      </c>
    </row>
    <row r="2" spans="10:10" ht="16" customHeight="1">
      <c r="J2" s="21"/>
    </row>
    <row r="3" spans="10:10">
      <c r="J3" s="21"/>
    </row>
    <row r="4" spans="10:10" ht="32" customHeight="1">
      <c r="J4" s="7" t="s">
        <v>169</v>
      </c>
    </row>
    <row r="5" spans="10:10" ht="16" customHeight="1">
      <c r="J5" s="22" t="s">
        <v>168</v>
      </c>
    </row>
    <row r="6" spans="10:10">
      <c r="J6" s="22"/>
    </row>
    <row r="7" spans="10:10">
      <c r="J7" s="22"/>
    </row>
    <row r="8" spans="10:10">
      <c r="J8" s="22"/>
    </row>
    <row r="9" spans="10:10">
      <c r="J9" s="22"/>
    </row>
    <row r="10" spans="10:10">
      <c r="J10" s="22"/>
    </row>
    <row r="11" spans="10:10">
      <c r="J11" s="22"/>
    </row>
    <row r="12" spans="10:10">
      <c r="J12" s="22"/>
    </row>
    <row r="13" spans="10:10">
      <c r="J13" s="22"/>
    </row>
    <row r="14" spans="10:10">
      <c r="J14" s="22"/>
    </row>
    <row r="15" spans="10:10">
      <c r="J15" s="22"/>
    </row>
    <row r="16" spans="10:10">
      <c r="J16" s="22"/>
    </row>
    <row r="17" spans="10:10">
      <c r="J17" s="22"/>
    </row>
    <row r="18" spans="10:10">
      <c r="J18" s="22"/>
    </row>
    <row r="19" spans="10:10">
      <c r="J19" s="22"/>
    </row>
    <row r="20" spans="10:10">
      <c r="J20" s="22"/>
    </row>
    <row r="21" spans="10:10">
      <c r="J21" s="22"/>
    </row>
    <row r="22" spans="10:10">
      <c r="J22" s="22"/>
    </row>
    <row r="23" spans="10:10">
      <c r="J23" s="22"/>
    </row>
    <row r="24" spans="10:10">
      <c r="J24" s="22"/>
    </row>
    <row r="25" spans="10:10">
      <c r="J25" s="22"/>
    </row>
    <row r="26" spans="10:10">
      <c r="J26" s="22"/>
    </row>
    <row r="27" spans="10:10">
      <c r="J27" s="22"/>
    </row>
    <row r="28" spans="10:10">
      <c r="J28" s="22"/>
    </row>
    <row r="29" spans="10:10">
      <c r="J29" s="22"/>
    </row>
    <row r="30" spans="10:10">
      <c r="J30" s="22"/>
    </row>
    <row r="31" spans="10:10">
      <c r="J31" s="22"/>
    </row>
    <row r="32" spans="10:10">
      <c r="J32" s="22"/>
    </row>
    <row r="33" spans="10:10">
      <c r="J33" s="22"/>
    </row>
    <row r="34" spans="10:10">
      <c r="J34" s="22"/>
    </row>
    <row r="35" spans="10:10">
      <c r="J35" s="22"/>
    </row>
    <row r="36" spans="10:10">
      <c r="J36" s="22"/>
    </row>
    <row r="37" spans="10:10">
      <c r="J37" s="22"/>
    </row>
    <row r="38" spans="10:10">
      <c r="J38" s="22"/>
    </row>
    <row r="39" spans="10:10">
      <c r="J39" s="22"/>
    </row>
    <row r="40" spans="10:10">
      <c r="J40" s="22"/>
    </row>
    <row r="41" spans="10:10">
      <c r="J41" s="22"/>
    </row>
    <row r="42" spans="10:10">
      <c r="J42" s="22"/>
    </row>
    <row r="43" spans="10:10">
      <c r="J43" s="22"/>
    </row>
    <row r="44" spans="10:10">
      <c r="J44" s="22"/>
    </row>
    <row r="45" spans="10:10">
      <c r="J45" s="22"/>
    </row>
    <row r="46" spans="10:10">
      <c r="J46" s="22"/>
    </row>
    <row r="47" spans="10:10">
      <c r="J47" s="22"/>
    </row>
    <row r="48" spans="10:10">
      <c r="J48" s="22"/>
    </row>
    <row r="49" spans="10:10">
      <c r="J49" s="22"/>
    </row>
    <row r="50" spans="10:10">
      <c r="J50" s="22"/>
    </row>
    <row r="51" spans="10:10">
      <c r="J51" s="22"/>
    </row>
    <row r="52" spans="10:10">
      <c r="J52" s="22"/>
    </row>
    <row r="53" spans="10:10">
      <c r="J53" s="22"/>
    </row>
    <row r="54" spans="10:10">
      <c r="J54" s="22"/>
    </row>
    <row r="55" spans="10:10">
      <c r="J55" s="22"/>
    </row>
    <row r="56" spans="10:10">
      <c r="J56" s="22"/>
    </row>
    <row r="57" spans="10:10">
      <c r="J57" s="22"/>
    </row>
    <row r="58" spans="10:10">
      <c r="J58" s="22"/>
    </row>
    <row r="59" spans="10:10">
      <c r="J59" s="22"/>
    </row>
    <row r="60" spans="10:10">
      <c r="J60" s="22"/>
    </row>
    <row r="61" spans="10:10">
      <c r="J61" s="22"/>
    </row>
    <row r="62" spans="10:10">
      <c r="J62" s="22"/>
    </row>
    <row r="63" spans="10:10">
      <c r="J63" s="22"/>
    </row>
    <row r="64" spans="10:10">
      <c r="J64" s="22"/>
    </row>
    <row r="65" spans="10:10">
      <c r="J65" s="22"/>
    </row>
    <row r="66" spans="10:10">
      <c r="J66" s="22"/>
    </row>
    <row r="67" spans="10:10">
      <c r="J67" s="22"/>
    </row>
    <row r="68" spans="10:10">
      <c r="J68" s="22"/>
    </row>
    <row r="69" spans="10:10">
      <c r="J69" s="22"/>
    </row>
    <row r="70" spans="10:10">
      <c r="J70" s="22"/>
    </row>
    <row r="71" spans="10:10">
      <c r="J71" s="22"/>
    </row>
    <row r="72" spans="10:10">
      <c r="J72" s="22"/>
    </row>
    <row r="73" spans="10:10">
      <c r="J73" s="22"/>
    </row>
    <row r="74" spans="10:10">
      <c r="J74" s="22"/>
    </row>
    <row r="75" spans="10:10">
      <c r="J75" s="22"/>
    </row>
    <row r="76" spans="10:10">
      <c r="J76" s="22"/>
    </row>
    <row r="77" spans="10:10">
      <c r="J77" s="22"/>
    </row>
    <row r="78" spans="10:10">
      <c r="J78" s="22"/>
    </row>
    <row r="79" spans="10:10">
      <c r="J79" s="22"/>
    </row>
    <row r="80" spans="10:10">
      <c r="J80" s="22"/>
    </row>
    <row r="81" spans="10:10">
      <c r="J81" s="22"/>
    </row>
    <row r="82" spans="10:10">
      <c r="J82" s="22"/>
    </row>
    <row r="83" spans="10:10">
      <c r="J83" s="22"/>
    </row>
    <row r="84" spans="10:10">
      <c r="J84" s="22"/>
    </row>
    <row r="85" spans="10:10">
      <c r="J85" s="22"/>
    </row>
    <row r="86" spans="10:10">
      <c r="J86" s="22"/>
    </row>
    <row r="87" spans="10:10">
      <c r="J87" s="22"/>
    </row>
    <row r="88" spans="10:10">
      <c r="J88" s="22"/>
    </row>
    <row r="89" spans="10:10">
      <c r="J89" s="22"/>
    </row>
    <row r="90" spans="10:10">
      <c r="J90" s="22"/>
    </row>
    <row r="91" spans="10:10">
      <c r="J91" s="22"/>
    </row>
    <row r="92" spans="10:10">
      <c r="J92" s="22"/>
    </row>
    <row r="93" spans="10:10">
      <c r="J93" s="22"/>
    </row>
    <row r="94" spans="10:10">
      <c r="J94" s="22"/>
    </row>
    <row r="95" spans="10:10">
      <c r="J95" s="22"/>
    </row>
    <row r="96" spans="10:10">
      <c r="J96" s="22"/>
    </row>
    <row r="97" spans="10:10">
      <c r="J97" s="22"/>
    </row>
    <row r="98" spans="10:10">
      <c r="J98" s="22"/>
    </row>
    <row r="99" spans="10:10">
      <c r="J99" s="22"/>
    </row>
    <row r="100" spans="10:10">
      <c r="J100" s="22"/>
    </row>
    <row r="101" spans="10:10">
      <c r="J101" s="22"/>
    </row>
    <row r="102" spans="10:10">
      <c r="J102" s="22"/>
    </row>
    <row r="103" spans="10:10">
      <c r="J103" s="22"/>
    </row>
    <row r="104" spans="10:10">
      <c r="J104" s="22"/>
    </row>
    <row r="105" spans="10:10">
      <c r="J105" s="22"/>
    </row>
    <row r="106" spans="10:10">
      <c r="J106" s="22"/>
    </row>
    <row r="107" spans="10:10">
      <c r="J107" s="22"/>
    </row>
    <row r="108" spans="10:10">
      <c r="J108" s="22"/>
    </row>
    <row r="109" spans="10:10">
      <c r="J109" s="22"/>
    </row>
    <row r="110" spans="10:10">
      <c r="J110" s="22"/>
    </row>
    <row r="111" spans="10:10">
      <c r="J111" s="22"/>
    </row>
    <row r="112" spans="10:10">
      <c r="J112" s="22"/>
    </row>
    <row r="113" spans="10:10">
      <c r="J113" s="22"/>
    </row>
  </sheetData>
  <mergeCells count="2">
    <mergeCell ref="J1:J3"/>
    <mergeCell ref="J5:J11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97000AE-3DD8-AB4C-92A6-94FB1A086A8F}">
          <x14:formula1>
            <xm:f>'Clients - À toi de jouer !'!$A:$A</xm:f>
          </x14:formula1>
          <xm:sqref>B5:B113</xm:sqref>
        </x14:dataValidation>
        <x14:dataValidation type="list" allowBlank="1" showInputMessage="1" showErrorMessage="1" xr:uid="{FC3908E5-214B-654F-B2C1-2040F22D97ED}">
          <x14:formula1>
            <xm:f>'Synthèse - À toi de jouer !'!$A$4:$A$15</xm:f>
          </x14:formula1>
          <xm:sqref>H5:H113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857DC-8E7C-894B-B9E2-31F0B79A0200}">
  <sheetPr>
    <tabColor theme="1"/>
  </sheetPr>
  <dimension ref="A1:F16"/>
  <sheetViews>
    <sheetView showGridLines="0" zoomScaleNormal="100" workbookViewId="0">
      <pane xSplit="1" ySplit="3" topLeftCell="B4" activePane="bottomRight" state="frozen"/>
      <selection activeCell="C1" sqref="C1:H2"/>
      <selection pane="topRight" activeCell="C1" sqref="C1:H2"/>
      <selection pane="bottomLeft" activeCell="C1" sqref="C1:H2"/>
      <selection pane="bottomRight" sqref="A1:F1"/>
    </sheetView>
  </sheetViews>
  <sheetFormatPr baseColWidth="10" defaultRowHeight="16"/>
  <cols>
    <col min="1" max="1" width="11" style="1" customWidth="1"/>
    <col min="2" max="2" width="20.83203125" style="1" customWidth="1"/>
    <col min="3" max="4" width="15.83203125" style="1" customWidth="1"/>
    <col min="5" max="6" width="20.83203125" style="1" customWidth="1"/>
    <col min="7" max="16384" width="10.83203125" style="1"/>
  </cols>
  <sheetData>
    <row r="1" spans="1:6" ht="32" customHeight="1">
      <c r="A1" s="23" t="s">
        <v>162</v>
      </c>
      <c r="B1" s="23"/>
      <c r="C1" s="23"/>
      <c r="D1" s="23"/>
      <c r="E1" s="23"/>
      <c r="F1" s="23"/>
    </row>
    <row r="2" spans="1:6" ht="16" customHeight="1"/>
    <row r="3" spans="1:6" ht="34">
      <c r="A3" s="1" t="s">
        <v>1</v>
      </c>
      <c r="B3" s="1" t="s">
        <v>0</v>
      </c>
      <c r="C3" s="1" t="s">
        <v>150</v>
      </c>
      <c r="D3" s="1" t="s">
        <v>151</v>
      </c>
      <c r="E3" s="4" t="s">
        <v>152</v>
      </c>
      <c r="F3" s="4" t="s">
        <v>21</v>
      </c>
    </row>
    <row r="4" spans="1:6" ht="16" customHeight="1">
      <c r="A4" s="1" t="s">
        <v>18</v>
      </c>
      <c r="B4" s="1" t="s">
        <v>153</v>
      </c>
      <c r="C4" s="1">
        <v>75000</v>
      </c>
      <c r="D4" s="1" t="s">
        <v>154</v>
      </c>
      <c r="E4" s="1">
        <f>IF(Tableau42[[#This Row],[Client]]="","",COUNTIFS(Tableau2[Clients],Tableau4[[#This Row],[Client]]))</f>
        <v>22</v>
      </c>
      <c r="F4" s="15">
        <f>IF(Tableau42[[#This Row],[Client]]="","",SUMIFS(Tableau2[Chiffre d''affaires
généré],Tableau2[Clients],Tableau4[[#This Row],[Client]]))</f>
        <v>12443</v>
      </c>
    </row>
    <row r="5" spans="1:6">
      <c r="A5" s="1" t="s">
        <v>15</v>
      </c>
      <c r="B5" s="1" t="s">
        <v>156</v>
      </c>
      <c r="C5" s="1">
        <v>69000</v>
      </c>
      <c r="D5" s="1" t="s">
        <v>159</v>
      </c>
      <c r="E5" s="1">
        <f>IF(Tableau42[[#This Row],[Client]]="","",COUNTIFS(Tableau2[Clients],Tableau4[[#This Row],[Client]]))</f>
        <v>23</v>
      </c>
      <c r="F5" s="15">
        <f>IF(Tableau42[[#This Row],[Client]]="","",SUMIFS(Tableau2[Chiffre d''affaires
généré],Tableau2[Clients],Tableau4[[#This Row],[Client]]))</f>
        <v>13048</v>
      </c>
    </row>
    <row r="6" spans="1:6">
      <c r="A6" s="1" t="s">
        <v>17</v>
      </c>
      <c r="B6" s="1" t="s">
        <v>157</v>
      </c>
      <c r="C6" s="1">
        <v>13000</v>
      </c>
      <c r="D6" s="1" t="s">
        <v>160</v>
      </c>
      <c r="E6" s="1">
        <f>IF(Tableau42[[#This Row],[Client]]="","",COUNTIFS(Tableau2[Clients],Tableau4[[#This Row],[Client]]))</f>
        <v>22</v>
      </c>
      <c r="F6" s="15">
        <f>IF(Tableau42[[#This Row],[Client]]="","",SUMIFS(Tableau2[Chiffre d''affaires
généré],Tableau2[Clients],Tableau4[[#This Row],[Client]]))</f>
        <v>10692</v>
      </c>
    </row>
    <row r="7" spans="1:6">
      <c r="A7" s="1" t="s">
        <v>16</v>
      </c>
      <c r="B7" s="1" t="s">
        <v>158</v>
      </c>
      <c r="C7" s="1">
        <v>59000</v>
      </c>
      <c r="D7" s="1" t="s">
        <v>161</v>
      </c>
      <c r="E7" s="1">
        <f>IF(Tableau42[[#This Row],[Client]]="","",COUNTIFS(Tableau2[Clients],Tableau4[[#This Row],[Client]]))</f>
        <v>23</v>
      </c>
      <c r="F7" s="15">
        <f>IF(Tableau42[[#This Row],[Client]]="","",SUMIFS(Tableau2[Chiffre d''affaires
généré],Tableau2[Clients],Tableau4[[#This Row],[Client]]))</f>
        <v>12027</v>
      </c>
    </row>
    <row r="8" spans="1:6">
      <c r="E8" s="1" t="str">
        <f>IF(Tableau42[[#This Row],[Client]]="","",COUNTIFS(Tableau2[Clients],Tableau4[[#This Row],[Client]]))</f>
        <v/>
      </c>
      <c r="F8" s="15" t="str">
        <f>IF(Tableau42[[#This Row],[Client]]="","",SUMIFS(Tableau2[Chiffre d''affaires
généré],Tableau2[Clients],Tableau4[[#This Row],[Client]]))</f>
        <v/>
      </c>
    </row>
    <row r="9" spans="1:6">
      <c r="E9" s="1" t="str">
        <f>IF(Tableau42[[#This Row],[Client]]="","",COUNTIFS(Tableau2[Clients],Tableau4[[#This Row],[Client]]))</f>
        <v/>
      </c>
      <c r="F9" s="15" t="str">
        <f>IF(Tableau42[[#This Row],[Client]]="","",SUMIFS(Tableau2[Chiffre d''affaires
généré],Tableau2[Clients],Tableau4[[#This Row],[Client]]))</f>
        <v/>
      </c>
    </row>
    <row r="10" spans="1:6">
      <c r="E10" s="1" t="str">
        <f>IF(Tableau42[[#This Row],[Client]]="","",COUNTIFS(Tableau2[Clients],Tableau4[[#This Row],[Client]]))</f>
        <v/>
      </c>
      <c r="F10" s="15" t="str">
        <f>IF(Tableau42[[#This Row],[Client]]="","",SUMIFS(Tableau2[Chiffre d''affaires
généré],Tableau2[Clients],Tableau4[[#This Row],[Client]]))</f>
        <v/>
      </c>
    </row>
    <row r="11" spans="1:6">
      <c r="E11" s="1" t="str">
        <f>IF(Tableau42[[#This Row],[Client]]="","",COUNTIFS(Tableau2[Clients],Tableau4[[#This Row],[Client]]))</f>
        <v/>
      </c>
      <c r="F11" s="15" t="str">
        <f>IF(Tableau42[[#This Row],[Client]]="","",SUMIFS(Tableau2[Chiffre d''affaires
généré],Tableau2[Clients],Tableau4[[#This Row],[Client]]))</f>
        <v/>
      </c>
    </row>
    <row r="12" spans="1:6">
      <c r="E12" s="1" t="str">
        <f>IF(Tableau42[[#This Row],[Client]]="","",COUNTIFS(Tableau2[Clients],Tableau4[[#This Row],[Client]]))</f>
        <v/>
      </c>
      <c r="F12" s="15" t="str">
        <f>IF(Tableau42[[#This Row],[Client]]="","",SUMIFS(Tableau2[Chiffre d''affaires
généré],Tableau2[Clients],Tableau4[[#This Row],[Client]]))</f>
        <v/>
      </c>
    </row>
    <row r="13" spans="1:6">
      <c r="E13" s="1" t="str">
        <f>IF(Tableau42[[#This Row],[Client]]="","",COUNTIFS(Tableau2[Clients],Tableau4[[#This Row],[Client]]))</f>
        <v/>
      </c>
      <c r="F13" s="15" t="str">
        <f>IF(Tableau42[[#This Row],[Client]]="","",SUMIFS(Tableau2[Chiffre d''affaires
généré],Tableau2[Clients],Tableau4[[#This Row],[Client]]))</f>
        <v/>
      </c>
    </row>
    <row r="14" spans="1:6">
      <c r="E14" s="1" t="str">
        <f>IF(Tableau42[[#This Row],[Client]]="","",COUNTIFS(Tableau2[Clients],Tableau4[[#This Row],[Client]]))</f>
        <v/>
      </c>
      <c r="F14" s="15" t="str">
        <f>IF(Tableau42[[#This Row],[Client]]="","",SUMIFS(Tableau2[Chiffre d''affaires
généré],Tableau2[Clients],Tableau4[[#This Row],[Client]]))</f>
        <v/>
      </c>
    </row>
    <row r="15" spans="1:6">
      <c r="E15" s="1" t="str">
        <f>IF(Tableau42[[#This Row],[Client]]="","",COUNTIFS(Tableau2[Clients],Tableau4[[#This Row],[Client]]))</f>
        <v/>
      </c>
      <c r="F15" s="15" t="str">
        <f>IF(Tableau42[[#This Row],[Client]]="","",SUMIFS(Tableau2[Chiffre d''affaires
généré],Tableau2[Clients],Tableau4[[#This Row],[Client]]))</f>
        <v/>
      </c>
    </row>
    <row r="16" spans="1:6">
      <c r="E16" s="8">
        <f>SUM(Tableau42[Nb de commandes
effectuées])</f>
        <v>90</v>
      </c>
      <c r="F16" s="8">
        <f>SUM(Tableau42[Chiffre d''affaires
généré])</f>
        <v>48210</v>
      </c>
    </row>
  </sheetData>
  <mergeCells count="1">
    <mergeCell ref="A1:F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C338-F760-4A49-80C9-4E943987143D}">
  <sheetPr>
    <tabColor theme="8" tint="0.79998168889431442"/>
  </sheetPr>
  <dimension ref="A1:H15"/>
  <sheetViews>
    <sheetView showGridLines="0" zoomScaleNormal="100" workbookViewId="0">
      <pane xSplit="1" ySplit="3" topLeftCell="B4" activePane="bottomRight" state="frozen"/>
      <selection sqref="A1:H2"/>
      <selection pane="topRight" sqref="A1:H2"/>
      <selection pane="bottomLeft" sqref="A1:H2"/>
      <selection pane="bottomRight" activeCell="H1" sqref="H1:H2"/>
    </sheetView>
  </sheetViews>
  <sheetFormatPr baseColWidth="10" defaultRowHeight="16"/>
  <cols>
    <col min="1" max="1" width="11" style="1" customWidth="1"/>
    <col min="2" max="2" width="20.83203125" style="1" customWidth="1"/>
    <col min="3" max="4" width="15.83203125" style="1" customWidth="1"/>
    <col min="5" max="6" width="20.83203125" style="1" customWidth="1"/>
    <col min="7" max="7" width="10.83203125" style="1"/>
    <col min="8" max="8" width="100.83203125" style="1" customWidth="1"/>
    <col min="9" max="16384" width="10.83203125" style="1"/>
  </cols>
  <sheetData>
    <row r="1" spans="1:8" ht="32" customHeight="1">
      <c r="A1" s="23" t="s">
        <v>162</v>
      </c>
      <c r="B1" s="23"/>
      <c r="C1" s="23"/>
      <c r="D1" s="23"/>
      <c r="E1" s="23"/>
      <c r="F1" s="23"/>
      <c r="H1" s="21" t="s">
        <v>117</v>
      </c>
    </row>
    <row r="2" spans="1:8" ht="16" customHeight="1">
      <c r="H2" s="21"/>
    </row>
    <row r="3" spans="1:8" ht="34">
      <c r="A3" s="1" t="s">
        <v>1</v>
      </c>
      <c r="B3" s="1" t="s">
        <v>0</v>
      </c>
      <c r="C3" s="1" t="s">
        <v>150</v>
      </c>
      <c r="D3" s="1" t="s">
        <v>151</v>
      </c>
      <c r="E3" s="4" t="s">
        <v>152</v>
      </c>
      <c r="F3" s="4" t="s">
        <v>21</v>
      </c>
      <c r="H3" s="7" t="s">
        <v>167</v>
      </c>
    </row>
    <row r="4" spans="1:8" ht="16" customHeight="1">
      <c r="A4" s="1" t="s">
        <v>18</v>
      </c>
      <c r="B4" s="1" t="s">
        <v>153</v>
      </c>
      <c r="C4" s="1">
        <v>75000</v>
      </c>
      <c r="D4" s="1" t="s">
        <v>154</v>
      </c>
      <c r="H4" s="22" t="s">
        <v>176</v>
      </c>
    </row>
    <row r="5" spans="1:8">
      <c r="A5" s="1" t="s">
        <v>15</v>
      </c>
      <c r="B5" s="1" t="s">
        <v>156</v>
      </c>
      <c r="C5" s="1">
        <v>69000</v>
      </c>
      <c r="D5" s="1" t="s">
        <v>159</v>
      </c>
      <c r="H5" s="22"/>
    </row>
    <row r="6" spans="1:8">
      <c r="A6" s="1" t="s">
        <v>17</v>
      </c>
      <c r="B6" s="1" t="s">
        <v>157</v>
      </c>
      <c r="C6" s="1">
        <v>13000</v>
      </c>
      <c r="D6" s="1" t="s">
        <v>160</v>
      </c>
      <c r="H6" s="22"/>
    </row>
    <row r="7" spans="1:8">
      <c r="A7" s="1" t="s">
        <v>16</v>
      </c>
      <c r="B7" s="1" t="s">
        <v>158</v>
      </c>
      <c r="C7" s="1">
        <v>59000</v>
      </c>
      <c r="D7" s="1" t="s">
        <v>161</v>
      </c>
      <c r="H7" s="22"/>
    </row>
    <row r="8" spans="1:8">
      <c r="H8" s="22"/>
    </row>
    <row r="9" spans="1:8">
      <c r="H9" s="22"/>
    </row>
    <row r="10" spans="1:8">
      <c r="H10" s="22"/>
    </row>
    <row r="11" spans="1:8">
      <c r="H11" s="22"/>
    </row>
    <row r="12" spans="1:8">
      <c r="H12" s="22"/>
    </row>
    <row r="13" spans="1:8">
      <c r="H13" s="22"/>
    </row>
    <row r="14" spans="1:8">
      <c r="H14" s="22"/>
    </row>
    <row r="15" spans="1:8">
      <c r="H15" s="22"/>
    </row>
  </sheetData>
  <mergeCells count="3">
    <mergeCell ref="A1:F1"/>
    <mergeCell ref="H1:H2"/>
    <mergeCell ref="H4:H15"/>
  </mergeCells>
  <phoneticPr fontId="1"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2B58-F697-0F43-A663-4C8E134907FE}">
  <sheetPr>
    <tabColor theme="1"/>
  </sheetPr>
  <dimension ref="A1:D35"/>
  <sheetViews>
    <sheetView showGridLines="0" zoomScaleNormal="100" workbookViewId="0">
      <pane ySplit="3" topLeftCell="A4" activePane="bottomLeft" state="frozen"/>
      <selection sqref="A1:H2"/>
      <selection pane="bottomLeft" sqref="A1:D1"/>
    </sheetView>
  </sheetViews>
  <sheetFormatPr baseColWidth="10" defaultRowHeight="16"/>
  <cols>
    <col min="1" max="1" width="20.1640625" style="4" bestFit="1" customWidth="1"/>
    <col min="2" max="2" width="31" style="4" bestFit="1" customWidth="1"/>
    <col min="3" max="3" width="28" style="4" bestFit="1" customWidth="1"/>
    <col min="4" max="4" width="17.83203125" style="4" bestFit="1" customWidth="1"/>
    <col min="5" max="16384" width="10.83203125" style="4"/>
  </cols>
  <sheetData>
    <row r="1" spans="1:4" ht="32" customHeight="1">
      <c r="A1" s="24" t="s">
        <v>163</v>
      </c>
      <c r="B1" s="24"/>
      <c r="C1" s="24"/>
      <c r="D1" s="24"/>
    </row>
    <row r="2" spans="1:4" ht="16" customHeight="1"/>
    <row r="3" spans="1:4" ht="34">
      <c r="A3" s="10" t="s">
        <v>2</v>
      </c>
      <c r="B3" s="10" t="s">
        <v>155</v>
      </c>
      <c r="C3" s="10" t="s">
        <v>165</v>
      </c>
      <c r="D3" s="10" t="s">
        <v>164</v>
      </c>
    </row>
    <row r="4" spans="1:4" ht="20" customHeight="1">
      <c r="A4" s="12" t="s">
        <v>3</v>
      </c>
      <c r="B4" s="13">
        <f>SUMIFS(Tableau2[Chiffre d''affaires
généré],Tableau2[Mois
d''encaissement],'Synthèse - Correction'!A4)</f>
        <v>1754</v>
      </c>
      <c r="C4" s="13">
        <f>SUMIFS(Tableau2[Charges
(40% du CA)],Tableau2[Mois
d''encaissement],'Synthèse - Correction'!A4)</f>
        <v>701.60000000000014</v>
      </c>
      <c r="D4" s="13">
        <f>B4-C4</f>
        <v>1052.3999999999999</v>
      </c>
    </row>
    <row r="5" spans="1:4" ht="20" customHeight="1">
      <c r="A5" s="12" t="s">
        <v>4</v>
      </c>
      <c r="B5" s="13">
        <f>SUMIFS(Tableau2[Chiffre d''affaires
généré],Tableau2[Mois
d''encaissement],'Synthèse - Correction'!A5)</f>
        <v>2412</v>
      </c>
      <c r="C5" s="13">
        <f>SUMIFS(Tableau2[Charges
(40% du CA)],Tableau2[Mois
d''encaissement],'Synthèse - Correction'!A5)</f>
        <v>964.80000000000018</v>
      </c>
      <c r="D5" s="13">
        <f t="shared" ref="D5:D15" si="0">B5-C5</f>
        <v>1447.1999999999998</v>
      </c>
    </row>
    <row r="6" spans="1:4" ht="20" customHeight="1">
      <c r="A6" s="12" t="s">
        <v>5</v>
      </c>
      <c r="B6" s="13">
        <f>SUMIFS(Tableau2[Chiffre d''affaires
généré],Tableau2[Mois
d''encaissement],'Synthèse - Correction'!A6)</f>
        <v>2282</v>
      </c>
      <c r="C6" s="13">
        <f>SUMIFS(Tableau2[Charges
(40% du CA)],Tableau2[Mois
d''encaissement],'Synthèse - Correction'!A6)</f>
        <v>912.8</v>
      </c>
      <c r="D6" s="13">
        <f t="shared" si="0"/>
        <v>1369.2</v>
      </c>
    </row>
    <row r="7" spans="1:4" ht="20" customHeight="1">
      <c r="A7" s="12" t="s">
        <v>6</v>
      </c>
      <c r="B7" s="13">
        <f>SUMIFS(Tableau2[Chiffre d''affaires
généré],Tableau2[Mois
d''encaissement],'Synthèse - Correction'!A7)</f>
        <v>670</v>
      </c>
      <c r="C7" s="13">
        <f>SUMIFS(Tableau2[Charges
(40% du CA)],Tableau2[Mois
d''encaissement],'Synthèse - Correction'!A7)</f>
        <v>268</v>
      </c>
      <c r="D7" s="13">
        <f t="shared" si="0"/>
        <v>402</v>
      </c>
    </row>
    <row r="8" spans="1:4" ht="20" customHeight="1">
      <c r="A8" s="12" t="s">
        <v>7</v>
      </c>
      <c r="B8" s="13">
        <f>SUMIFS(Tableau2[Chiffre d''affaires
généré],Tableau2[Mois
d''encaissement],'Synthèse - Correction'!A8)</f>
        <v>0</v>
      </c>
      <c r="C8" s="13">
        <f>SUMIFS(Tableau2[Charges
(40% du CA)],Tableau2[Mois
d''encaissement],'Synthèse - Correction'!A8)</f>
        <v>0</v>
      </c>
      <c r="D8" s="13">
        <f t="shared" si="0"/>
        <v>0</v>
      </c>
    </row>
    <row r="9" spans="1:4" ht="20" customHeight="1">
      <c r="A9" s="12" t="s">
        <v>8</v>
      </c>
      <c r="B9" s="13">
        <f>SUMIFS(Tableau2[Chiffre d''affaires
généré],Tableau2[Mois
d''encaissement],'Synthèse - Correction'!A9)</f>
        <v>0</v>
      </c>
      <c r="C9" s="13">
        <f>SUMIFS(Tableau2[Charges
(40% du CA)],Tableau2[Mois
d''encaissement],'Synthèse - Correction'!A9)</f>
        <v>0</v>
      </c>
      <c r="D9" s="13">
        <f t="shared" si="0"/>
        <v>0</v>
      </c>
    </row>
    <row r="10" spans="1:4" ht="20" customHeight="1">
      <c r="A10" s="12" t="s">
        <v>9</v>
      </c>
      <c r="B10" s="13">
        <f>SUMIFS(Tableau2[Chiffre d''affaires
généré],Tableau2[Mois
d''encaissement],'Synthèse - Correction'!A10)</f>
        <v>0</v>
      </c>
      <c r="C10" s="13">
        <f>SUMIFS(Tableau2[Charges
(40% du CA)],Tableau2[Mois
d''encaissement],'Synthèse - Correction'!A10)</f>
        <v>0</v>
      </c>
      <c r="D10" s="13">
        <f t="shared" si="0"/>
        <v>0</v>
      </c>
    </row>
    <row r="11" spans="1:4" ht="20" customHeight="1">
      <c r="A11" s="12" t="s">
        <v>10</v>
      </c>
      <c r="B11" s="13">
        <f>SUMIFS(Tableau2[Chiffre d''affaires
généré],Tableau2[Mois
d''encaissement],'Synthèse - Correction'!A11)</f>
        <v>0</v>
      </c>
      <c r="C11" s="13">
        <f>SUMIFS(Tableau2[Charges
(40% du CA)],Tableau2[Mois
d''encaissement],'Synthèse - Correction'!A11)</f>
        <v>0</v>
      </c>
      <c r="D11" s="13">
        <f t="shared" si="0"/>
        <v>0</v>
      </c>
    </row>
    <row r="12" spans="1:4" ht="20" customHeight="1">
      <c r="A12" s="12" t="s">
        <v>11</v>
      </c>
      <c r="B12" s="13">
        <f>SUMIFS(Tableau2[Chiffre d''affaires
généré],Tableau2[Mois
d''encaissement],'Synthèse - Correction'!A12)</f>
        <v>0</v>
      </c>
      <c r="C12" s="13">
        <f>SUMIFS(Tableau2[Charges
(40% du CA)],Tableau2[Mois
d''encaissement],'Synthèse - Correction'!A12)</f>
        <v>0</v>
      </c>
      <c r="D12" s="13">
        <f t="shared" si="0"/>
        <v>0</v>
      </c>
    </row>
    <row r="13" spans="1:4" ht="20" customHeight="1">
      <c r="A13" s="12" t="s">
        <v>12</v>
      </c>
      <c r="B13" s="13">
        <f>SUMIFS(Tableau2[Chiffre d''affaires
généré],Tableau2[Mois
d''encaissement],'Synthèse - Correction'!A13)</f>
        <v>0</v>
      </c>
      <c r="C13" s="13">
        <f>SUMIFS(Tableau2[Charges
(40% du CA)],Tableau2[Mois
d''encaissement],'Synthèse - Correction'!A13)</f>
        <v>0</v>
      </c>
      <c r="D13" s="13">
        <f t="shared" si="0"/>
        <v>0</v>
      </c>
    </row>
    <row r="14" spans="1:4" ht="20" customHeight="1">
      <c r="A14" s="12" t="s">
        <v>13</v>
      </c>
      <c r="B14" s="13">
        <f>SUMIFS(Tableau2[Chiffre d''affaires
généré],Tableau2[Mois
d''encaissement],'Synthèse - Correction'!A14)</f>
        <v>0</v>
      </c>
      <c r="C14" s="13">
        <f>SUMIFS(Tableau2[Charges
(40% du CA)],Tableau2[Mois
d''encaissement],'Synthèse - Correction'!A14)</f>
        <v>0</v>
      </c>
      <c r="D14" s="13">
        <f t="shared" si="0"/>
        <v>0</v>
      </c>
    </row>
    <row r="15" spans="1:4" ht="20" customHeight="1">
      <c r="A15" s="14" t="s">
        <v>14</v>
      </c>
      <c r="B15" s="13">
        <f>SUMIFS(Tableau2[Chiffre d''affaires
généré],Tableau2[Mois
d''encaissement],'Synthèse - Correction'!A15)</f>
        <v>0</v>
      </c>
      <c r="C15" s="13">
        <f>SUMIFS(Tableau2[Charges
(40% du CA)],Tableau2[Mois
d''encaissement],'Synthèse - Correction'!A15)</f>
        <v>0</v>
      </c>
      <c r="D15" s="16">
        <f t="shared" si="0"/>
        <v>0</v>
      </c>
    </row>
    <row r="16" spans="1:4" ht="25" customHeight="1">
      <c r="A16" s="17" t="s">
        <v>166</v>
      </c>
      <c r="B16" s="18">
        <f>SUM(B4:B15)</f>
        <v>7118</v>
      </c>
      <c r="C16" s="18">
        <f t="shared" ref="C16:D16" si="1">SUM(C4:C15)</f>
        <v>2847.2000000000003</v>
      </c>
      <c r="D16" s="18">
        <f t="shared" si="1"/>
        <v>4270.7999999999993</v>
      </c>
    </row>
    <row r="17" spans="1:4" ht="25" customHeight="1"/>
    <row r="18" spans="1:4" ht="25" customHeight="1">
      <c r="A18" s="19" t="s">
        <v>173</v>
      </c>
      <c r="B18" s="1" t="s">
        <v>170</v>
      </c>
      <c r="C18" s="1" t="s">
        <v>171</v>
      </c>
      <c r="D18" s="1" t="s">
        <v>172</v>
      </c>
    </row>
    <row r="19" spans="1:4" ht="25" customHeight="1">
      <c r="A19" s="20" t="s">
        <v>3</v>
      </c>
      <c r="B19" s="15">
        <v>1754</v>
      </c>
      <c r="C19" s="15">
        <v>701.60000000000014</v>
      </c>
      <c r="D19" s="15">
        <v>1052.3999999999999</v>
      </c>
    </row>
    <row r="20" spans="1:4" ht="25" customHeight="1">
      <c r="A20" s="20" t="s">
        <v>4</v>
      </c>
      <c r="B20" s="15">
        <v>2412</v>
      </c>
      <c r="C20" s="15">
        <v>964.80000000000018</v>
      </c>
      <c r="D20" s="15">
        <v>1447.1999999999998</v>
      </c>
    </row>
    <row r="21" spans="1:4" ht="25" customHeight="1">
      <c r="A21" s="20" t="s">
        <v>5</v>
      </c>
      <c r="B21" s="15">
        <v>2282</v>
      </c>
      <c r="C21" s="15">
        <v>912.8</v>
      </c>
      <c r="D21" s="15">
        <v>1369.1999999999998</v>
      </c>
    </row>
    <row r="22" spans="1:4" ht="25" customHeight="1">
      <c r="A22" s="20" t="s">
        <v>6</v>
      </c>
      <c r="B22" s="15">
        <v>670</v>
      </c>
      <c r="C22" s="15">
        <v>268</v>
      </c>
      <c r="D22" s="15">
        <v>402</v>
      </c>
    </row>
    <row r="23" spans="1:4" ht="25" customHeight="1">
      <c r="A23" s="20" t="s">
        <v>174</v>
      </c>
      <c r="B23" s="15">
        <v>7118</v>
      </c>
      <c r="C23" s="15">
        <v>2847.2000000000003</v>
      </c>
      <c r="D23" s="15">
        <v>4270.7999999999993</v>
      </c>
    </row>
    <row r="24" spans="1:4">
      <c r="A24" s="1"/>
      <c r="B24" s="1"/>
      <c r="C24" s="1"/>
      <c r="D24" s="1"/>
    </row>
    <row r="25" spans="1:4">
      <c r="A25" s="1"/>
      <c r="B25" s="1"/>
      <c r="C25" s="1"/>
    </row>
    <row r="26" spans="1:4">
      <c r="A26" s="1"/>
      <c r="B26" s="1"/>
      <c r="C26" s="1"/>
    </row>
    <row r="27" spans="1:4">
      <c r="A27" s="1"/>
      <c r="B27" s="1"/>
      <c r="C27" s="1"/>
    </row>
    <row r="28" spans="1:4">
      <c r="A28" s="1"/>
      <c r="B28" s="1"/>
      <c r="C28" s="1"/>
    </row>
    <row r="29" spans="1:4">
      <c r="A29" s="1"/>
      <c r="B29" s="1"/>
      <c r="C29" s="1"/>
    </row>
    <row r="30" spans="1:4">
      <c r="A30" s="1"/>
      <c r="B30" s="1"/>
      <c r="C30" s="1"/>
    </row>
    <row r="31" spans="1:4">
      <c r="A31" s="1"/>
      <c r="B31" s="1"/>
      <c r="C31" s="1"/>
    </row>
    <row r="32" spans="1:4">
      <c r="A32" s="1"/>
      <c r="B32" s="1"/>
      <c r="C32" s="1"/>
    </row>
    <row r="33" spans="1:3">
      <c r="A33" s="1"/>
      <c r="B33" s="1"/>
      <c r="C33" s="1"/>
    </row>
    <row r="34" spans="1:3">
      <c r="A34" s="1"/>
      <c r="B34" s="1"/>
      <c r="C34" s="1"/>
    </row>
    <row r="35" spans="1:3">
      <c r="A35" s="1"/>
      <c r="B35" s="1"/>
      <c r="C35" s="1"/>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ECF39-5FE2-6D4F-9108-56017621AB55}">
  <sheetPr>
    <tabColor theme="8" tint="0.79998168889431442"/>
  </sheetPr>
  <dimension ref="A1:F23"/>
  <sheetViews>
    <sheetView showGridLines="0" zoomScaleNormal="100" workbookViewId="0">
      <pane ySplit="3" topLeftCell="A4" activePane="bottomLeft" state="frozen"/>
      <selection sqref="A1:H2"/>
      <selection pane="bottomLeft" activeCell="F1" sqref="F1:F2"/>
    </sheetView>
  </sheetViews>
  <sheetFormatPr baseColWidth="10" defaultRowHeight="16"/>
  <cols>
    <col min="1" max="1" width="15.83203125" style="4" customWidth="1"/>
    <col min="2" max="4" width="20.83203125" style="4" customWidth="1"/>
    <col min="5" max="5" width="10.83203125" style="4"/>
    <col min="6" max="6" width="100.83203125" style="4" customWidth="1"/>
    <col min="7" max="16384" width="10.83203125" style="4"/>
  </cols>
  <sheetData>
    <row r="1" spans="1:6" ht="32" customHeight="1">
      <c r="A1" s="24" t="s">
        <v>163</v>
      </c>
      <c r="B1" s="24"/>
      <c r="C1" s="24"/>
      <c r="D1" s="24"/>
      <c r="F1" s="25" t="s">
        <v>117</v>
      </c>
    </row>
    <row r="2" spans="1:6" ht="16" customHeight="1">
      <c r="F2" s="25"/>
    </row>
    <row r="3" spans="1:6" ht="34">
      <c r="A3" s="10" t="s">
        <v>2</v>
      </c>
      <c r="B3" s="10" t="s">
        <v>155</v>
      </c>
      <c r="C3" s="10" t="s">
        <v>165</v>
      </c>
      <c r="D3" s="10" t="s">
        <v>164</v>
      </c>
      <c r="F3" s="11" t="s">
        <v>167</v>
      </c>
    </row>
    <row r="4" spans="1:6" ht="20" customHeight="1">
      <c r="A4" s="12" t="s">
        <v>3</v>
      </c>
      <c r="B4" s="13"/>
      <c r="C4" s="13"/>
      <c r="D4" s="13"/>
      <c r="F4" s="22" t="s">
        <v>175</v>
      </c>
    </row>
    <row r="5" spans="1:6" ht="20" customHeight="1">
      <c r="A5" s="12" t="s">
        <v>4</v>
      </c>
      <c r="B5" s="13"/>
      <c r="C5" s="13"/>
      <c r="D5" s="13"/>
      <c r="F5" s="22"/>
    </row>
    <row r="6" spans="1:6" ht="20" customHeight="1">
      <c r="A6" s="12" t="s">
        <v>5</v>
      </c>
      <c r="B6" s="13"/>
      <c r="C6" s="13"/>
      <c r="D6" s="13"/>
      <c r="F6" s="22"/>
    </row>
    <row r="7" spans="1:6" ht="20" customHeight="1">
      <c r="A7" s="12" t="s">
        <v>6</v>
      </c>
      <c r="B7" s="13"/>
      <c r="C7" s="13"/>
      <c r="D7" s="13"/>
      <c r="F7" s="22"/>
    </row>
    <row r="8" spans="1:6" ht="20" customHeight="1">
      <c r="A8" s="12" t="s">
        <v>7</v>
      </c>
      <c r="B8" s="13"/>
      <c r="C8" s="13"/>
      <c r="D8" s="13"/>
      <c r="F8" s="22"/>
    </row>
    <row r="9" spans="1:6" ht="20" customHeight="1">
      <c r="A9" s="12" t="s">
        <v>8</v>
      </c>
      <c r="B9" s="13"/>
      <c r="C9" s="13"/>
      <c r="D9" s="13"/>
      <c r="F9" s="22"/>
    </row>
    <row r="10" spans="1:6" ht="20" customHeight="1">
      <c r="A10" s="12" t="s">
        <v>9</v>
      </c>
      <c r="B10" s="13"/>
      <c r="C10" s="13"/>
      <c r="D10" s="13"/>
      <c r="F10" s="22"/>
    </row>
    <row r="11" spans="1:6" ht="20" customHeight="1">
      <c r="A11" s="12" t="s">
        <v>10</v>
      </c>
      <c r="B11" s="13"/>
      <c r="C11" s="13"/>
      <c r="D11" s="13"/>
      <c r="F11" s="22"/>
    </row>
    <row r="12" spans="1:6" ht="20" customHeight="1">
      <c r="A12" s="12" t="s">
        <v>11</v>
      </c>
      <c r="B12" s="13"/>
      <c r="C12" s="13"/>
      <c r="D12" s="13"/>
      <c r="F12" s="22"/>
    </row>
    <row r="13" spans="1:6" ht="20" customHeight="1">
      <c r="A13" s="12" t="s">
        <v>12</v>
      </c>
      <c r="B13" s="13"/>
      <c r="C13" s="13"/>
      <c r="D13" s="13"/>
      <c r="F13" s="22"/>
    </row>
    <row r="14" spans="1:6" ht="20" customHeight="1">
      <c r="A14" s="12" t="s">
        <v>13</v>
      </c>
      <c r="B14" s="13"/>
      <c r="C14" s="13"/>
      <c r="D14" s="13"/>
      <c r="F14" s="22"/>
    </row>
    <row r="15" spans="1:6" ht="20" customHeight="1">
      <c r="A15" s="14" t="s">
        <v>14</v>
      </c>
      <c r="B15" s="16"/>
      <c r="C15" s="16"/>
      <c r="D15" s="16"/>
      <c r="F15" s="22"/>
    </row>
    <row r="16" spans="1:6" ht="25" customHeight="1">
      <c r="A16" s="17" t="s">
        <v>166</v>
      </c>
      <c r="B16" s="18"/>
      <c r="C16" s="18"/>
      <c r="D16" s="18"/>
      <c r="F16" s="22"/>
    </row>
    <row r="17" ht="25" customHeight="1"/>
    <row r="18" s="4" customFormat="1" ht="25" customHeight="1"/>
    <row r="19" s="4" customFormat="1" ht="25" customHeight="1"/>
    <row r="20" s="4" customFormat="1" ht="25" customHeight="1"/>
    <row r="21" s="4" customFormat="1" ht="25" customHeight="1"/>
    <row r="22" s="4" customFormat="1" ht="25" customHeight="1"/>
    <row r="23" s="4" customFormat="1" ht="25" customHeight="1"/>
  </sheetData>
  <mergeCells count="3">
    <mergeCell ref="A1:D1"/>
    <mergeCell ref="F1:F2"/>
    <mergeCell ref="F4:F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Morpheus Formation</vt:lpstr>
      <vt:lpstr>Commandes - Correction</vt:lpstr>
      <vt:lpstr>Commandes - À toi de jouer !</vt:lpstr>
      <vt:lpstr>Clients - Correction</vt:lpstr>
      <vt:lpstr>Clients - À toi de jouer !</vt:lpstr>
      <vt:lpstr>Synthèse - Correction</vt:lpstr>
      <vt:lpstr>Synthèse - À toi de jouer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PARENT</dc:creator>
  <cp:lastModifiedBy>Nicolas PARENT</cp:lastModifiedBy>
  <dcterms:created xsi:type="dcterms:W3CDTF">2022-09-28T08:20:52Z</dcterms:created>
  <dcterms:modified xsi:type="dcterms:W3CDTF">2024-03-11T22:59:43Z</dcterms:modified>
</cp:coreProperties>
</file>