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4"/>
  <workbookPr/>
  <mc:AlternateContent xmlns:mc="http://schemas.openxmlformats.org/markup-compatibility/2006">
    <mc:Choice Requires="x15">
      <x15ac:absPath xmlns:x15ac="http://schemas.microsoft.com/office/spreadsheetml/2010/11/ac" url="/Users/nico_parent/Documents/"/>
    </mc:Choice>
  </mc:AlternateContent>
  <xr:revisionPtr revIDLastSave="0" documentId="13_ncr:1_{65EB32A7-7D1F-8248-AEFC-D9878FDAA7AB}" xr6:coauthVersionLast="47" xr6:coauthVersionMax="47" xr10:uidLastSave="{00000000-0000-0000-0000-000000000000}"/>
  <bookViews>
    <workbookView xWindow="-38400" yWindow="-3000" windowWidth="38400" windowHeight="19860" xr2:uid="{00000000-000D-0000-FFFF-FFFF00000000}"/>
  </bookViews>
  <sheets>
    <sheet name="1.Hiérarchiser données" sheetId="14" r:id="rId1"/>
    <sheet name="2.Recherche approximative" sheetId="9" r:id="rId2"/>
    <sheet name="3.Recherche imbriquée" sheetId="27" r:id="rId3"/>
    <sheet name="4.Supprimer lignes vides" sheetId="21" r:id="rId4"/>
    <sheet name="5.Identifier les doublons" sheetId="5" r:id="rId5"/>
    <sheet name="6.SOMMEPROD" sheetId="22" r:id="rId6"/>
    <sheet name="7.Moyenne pondérée" sheetId="29" r:id="rId7"/>
    <sheet name="9.SOMME cumulée" sheetId="11" r:id="rId8"/>
    <sheet name="9.SI contient" sheetId="17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" i="27" l="1"/>
  <c r="G18" i="27"/>
  <c r="G19" i="27"/>
  <c r="G20" i="27"/>
  <c r="G21" i="27"/>
  <c r="H17" i="27"/>
  <c r="H18" i="27"/>
  <c r="H19" i="27"/>
  <c r="H20" i="27"/>
  <c r="H21" i="27"/>
  <c r="H7" i="27"/>
  <c r="H8" i="27"/>
  <c r="H9" i="27"/>
  <c r="H10" i="27"/>
  <c r="H11" i="27"/>
  <c r="H12" i="27"/>
  <c r="H13" i="27"/>
  <c r="H14" i="27"/>
  <c r="H15" i="27"/>
  <c r="H16" i="27"/>
  <c r="G7" i="27"/>
  <c r="G8" i="27"/>
  <c r="G9" i="27"/>
  <c r="G10" i="27"/>
  <c r="G11" i="27"/>
  <c r="G12" i="27"/>
  <c r="G13" i="27"/>
  <c r="G14" i="27"/>
  <c r="G15" i="27"/>
  <c r="G16" i="27"/>
  <c r="H6" i="9"/>
  <c r="G6" i="9" a="1"/>
  <c r="G6" i="9" s="1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8" i="9"/>
  <c r="E29" i="9"/>
  <c r="E30" i="9"/>
  <c r="E31" i="9"/>
  <c r="E32" i="9"/>
  <c r="E33" i="9"/>
  <c r="E34" i="9"/>
  <c r="E35" i="9"/>
  <c r="E36" i="9"/>
  <c r="E37" i="9"/>
  <c r="E38" i="9"/>
  <c r="E39" i="9"/>
  <c r="E40" i="9"/>
  <c r="E41" i="9"/>
  <c r="E42" i="9"/>
  <c r="E43" i="9"/>
  <c r="E44" i="9"/>
  <c r="E5" i="14"/>
  <c r="D5" i="14"/>
  <c r="C5" i="29"/>
  <c r="D7" i="17"/>
  <c r="E7" i="17"/>
  <c r="E8" i="17" l="1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C5" i="22"/>
  <c r="C8" i="22"/>
  <c r="C9" i="22"/>
  <c r="C10" i="22"/>
  <c r="C11" i="22"/>
  <c r="C12" i="22"/>
  <c r="C13" i="22"/>
  <c r="C14" i="22"/>
  <c r="C15" i="22"/>
  <c r="C16" i="22"/>
  <c r="C17" i="22"/>
  <c r="C18" i="22"/>
  <c r="C19" i="22"/>
  <c r="G50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D11" i="5" l="1"/>
  <c r="E11" i="5" s="1"/>
  <c r="G46" i="5"/>
  <c r="G14" i="5"/>
  <c r="G35" i="5"/>
  <c r="G25" i="5"/>
  <c r="G36" i="5"/>
  <c r="G43" i="5"/>
  <c r="G45" i="5"/>
  <c r="G37" i="5"/>
  <c r="G29" i="5"/>
  <c r="G21" i="5"/>
  <c r="G24" i="5"/>
  <c r="G44" i="5"/>
  <c r="G28" i="5"/>
  <c r="G19" i="5"/>
  <c r="G26" i="5"/>
  <c r="G49" i="5"/>
  <c r="G33" i="5"/>
  <c r="G20" i="5"/>
  <c r="G27" i="5"/>
  <c r="G42" i="5"/>
  <c r="G34" i="5"/>
  <c r="G18" i="5"/>
  <c r="G41" i="5"/>
  <c r="G17" i="5"/>
  <c r="G32" i="5"/>
  <c r="G23" i="5"/>
  <c r="G38" i="5"/>
  <c r="G48" i="5"/>
  <c r="G39" i="5"/>
  <c r="G40" i="5"/>
  <c r="G47" i="5"/>
  <c r="G30" i="5"/>
  <c r="G16" i="5"/>
  <c r="G15" i="5"/>
  <c r="G31" i="5"/>
  <c r="G22" i="5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43" i="14"/>
  <c r="F44" i="14"/>
  <c r="F45" i="14"/>
  <c r="F46" i="14"/>
  <c r="F47" i="14"/>
  <c r="F48" i="14"/>
  <c r="F49" i="14"/>
  <c r="F50" i="14"/>
  <c r="F51" i="14"/>
  <c r="F52" i="14"/>
  <c r="F53" i="14"/>
  <c r="F54" i="14"/>
  <c r="F55" i="14"/>
  <c r="F56" i="14"/>
  <c r="F57" i="14"/>
  <c r="F58" i="14"/>
  <c r="F59" i="14"/>
  <c r="F60" i="14"/>
  <c r="F61" i="14"/>
  <c r="F62" i="14"/>
  <c r="F63" i="14"/>
  <c r="F64" i="14"/>
  <c r="F65" i="14"/>
  <c r="F66" i="14"/>
  <c r="F67" i="14"/>
  <c r="F68" i="14"/>
  <c r="F69" i="14"/>
  <c r="F70" i="14"/>
  <c r="F71" i="14"/>
  <c r="F72" i="14"/>
  <c r="F73" i="14"/>
  <c r="F74" i="14"/>
  <c r="F75" i="14"/>
  <c r="F76" i="14"/>
  <c r="F77" i="14"/>
  <c r="F78" i="14"/>
  <c r="F79" i="14"/>
  <c r="F80" i="14"/>
  <c r="F81" i="14"/>
  <c r="F82" i="14"/>
  <c r="F83" i="14"/>
  <c r="F84" i="14"/>
  <c r="F85" i="14"/>
  <c r="F86" i="14"/>
  <c r="F87" i="14"/>
  <c r="F88" i="14"/>
  <c r="F89" i="14"/>
  <c r="F90" i="14"/>
  <c r="F91" i="14"/>
  <c r="F92" i="14"/>
  <c r="F93" i="14"/>
  <c r="F94" i="14"/>
  <c r="F95" i="14"/>
  <c r="F96" i="14"/>
  <c r="F97" i="14"/>
  <c r="F98" i="14"/>
  <c r="F99" i="14"/>
  <c r="F100" i="14"/>
  <c r="E6" i="14"/>
  <c r="E7" i="14"/>
  <c r="E8" i="14"/>
  <c r="E9" i="14"/>
  <c r="E10" i="14"/>
  <c r="E11" i="14"/>
  <c r="E12" i="14"/>
  <c r="E13" i="14"/>
  <c r="E14" i="14"/>
  <c r="E15" i="14"/>
  <c r="E16" i="14"/>
  <c r="E17" i="14"/>
  <c r="E18" i="14"/>
  <c r="E19" i="14"/>
  <c r="E20" i="14"/>
  <c r="E21" i="14"/>
  <c r="E22" i="14"/>
  <c r="E23" i="14"/>
  <c r="E24" i="14"/>
  <c r="E25" i="14"/>
  <c r="E26" i="14"/>
  <c r="E27" i="14"/>
  <c r="E28" i="14"/>
  <c r="E29" i="14"/>
  <c r="E30" i="14"/>
  <c r="E31" i="14"/>
  <c r="E32" i="14"/>
  <c r="E33" i="14"/>
  <c r="E34" i="14"/>
  <c r="E35" i="14"/>
  <c r="E36" i="14"/>
  <c r="E37" i="14"/>
  <c r="E38" i="14"/>
  <c r="E39" i="14"/>
  <c r="E40" i="14"/>
  <c r="E41" i="14"/>
  <c r="E42" i="14"/>
  <c r="E43" i="14"/>
  <c r="E44" i="14"/>
  <c r="E45" i="14"/>
  <c r="E46" i="14"/>
  <c r="E47" i="14"/>
  <c r="E48" i="14"/>
  <c r="E49" i="14"/>
  <c r="E50" i="14"/>
  <c r="E51" i="14"/>
  <c r="E52" i="14"/>
  <c r="E53" i="14"/>
  <c r="E54" i="14"/>
  <c r="E55" i="14"/>
  <c r="E56" i="14"/>
  <c r="E57" i="14"/>
  <c r="E58" i="14"/>
  <c r="E59" i="14"/>
  <c r="E60" i="14"/>
  <c r="E61" i="14"/>
  <c r="E62" i="14"/>
  <c r="E63" i="14"/>
  <c r="E64" i="14"/>
  <c r="E65" i="14"/>
  <c r="E66" i="14"/>
  <c r="E67" i="14"/>
  <c r="E68" i="14"/>
  <c r="E69" i="14"/>
  <c r="E70" i="14"/>
  <c r="E71" i="14"/>
  <c r="E72" i="14"/>
  <c r="E73" i="14"/>
  <c r="E74" i="14"/>
  <c r="E75" i="14"/>
  <c r="E76" i="14"/>
  <c r="E77" i="14"/>
  <c r="E78" i="14"/>
  <c r="E79" i="14"/>
  <c r="E80" i="14"/>
  <c r="E81" i="14"/>
  <c r="E82" i="14"/>
  <c r="E83" i="14"/>
  <c r="E84" i="14"/>
  <c r="E85" i="14"/>
  <c r="E86" i="14"/>
  <c r="E87" i="14"/>
  <c r="E88" i="14"/>
  <c r="E89" i="14"/>
  <c r="E90" i="14"/>
  <c r="E91" i="14"/>
  <c r="E92" i="14"/>
  <c r="E93" i="14"/>
  <c r="E94" i="14"/>
  <c r="E95" i="14"/>
  <c r="E96" i="14"/>
  <c r="E97" i="14"/>
  <c r="E98" i="14"/>
  <c r="E99" i="14"/>
  <c r="E100" i="14"/>
  <c r="D6" i="14"/>
  <c r="D7" i="14"/>
  <c r="D8" i="14"/>
  <c r="D9" i="14"/>
  <c r="D10" i="14"/>
  <c r="D11" i="14"/>
  <c r="D12" i="14"/>
  <c r="D13" i="14"/>
  <c r="D14" i="14"/>
  <c r="D15" i="14"/>
  <c r="D16" i="14"/>
  <c r="D17" i="14"/>
  <c r="D18" i="14"/>
  <c r="D19" i="14"/>
  <c r="D20" i="14"/>
  <c r="D21" i="14"/>
  <c r="D22" i="14"/>
  <c r="D23" i="14"/>
  <c r="D24" i="14"/>
  <c r="D25" i="14"/>
  <c r="D26" i="14"/>
  <c r="D27" i="14"/>
  <c r="D28" i="14"/>
  <c r="D29" i="14"/>
  <c r="D30" i="14"/>
  <c r="D31" i="14"/>
  <c r="D32" i="14"/>
  <c r="D33" i="14"/>
  <c r="D34" i="14"/>
  <c r="D35" i="14"/>
  <c r="D36" i="14"/>
  <c r="D37" i="14"/>
  <c r="D38" i="14"/>
  <c r="D39" i="14"/>
  <c r="D40" i="14"/>
  <c r="D41" i="14"/>
  <c r="D42" i="14"/>
  <c r="D43" i="14"/>
  <c r="D44" i="14"/>
  <c r="D45" i="14"/>
  <c r="D46" i="14"/>
  <c r="D47" i="14"/>
  <c r="D48" i="14"/>
  <c r="D49" i="14"/>
  <c r="D50" i="14"/>
  <c r="D51" i="14"/>
  <c r="D52" i="14"/>
  <c r="D53" i="14"/>
  <c r="D54" i="14"/>
  <c r="D55" i="14"/>
  <c r="D56" i="14"/>
  <c r="D57" i="14"/>
  <c r="D58" i="14"/>
  <c r="D59" i="14"/>
  <c r="D60" i="14"/>
  <c r="D61" i="14"/>
  <c r="D62" i="14"/>
  <c r="D63" i="14"/>
  <c r="D64" i="14"/>
  <c r="D65" i="14"/>
  <c r="D66" i="14"/>
  <c r="D67" i="14"/>
  <c r="D68" i="14"/>
  <c r="D69" i="14"/>
  <c r="D70" i="14"/>
  <c r="D71" i="14"/>
  <c r="D72" i="14"/>
  <c r="D73" i="14"/>
  <c r="D74" i="14"/>
  <c r="D75" i="14"/>
  <c r="D76" i="14"/>
  <c r="D77" i="14"/>
  <c r="D78" i="14"/>
  <c r="D79" i="14"/>
  <c r="D80" i="14"/>
  <c r="D81" i="14"/>
  <c r="D82" i="14"/>
  <c r="D83" i="14"/>
  <c r="D84" i="14"/>
  <c r="D85" i="14"/>
  <c r="D86" i="14"/>
  <c r="D87" i="14"/>
  <c r="D88" i="14"/>
  <c r="D89" i="14"/>
  <c r="D90" i="14"/>
  <c r="D91" i="14"/>
  <c r="D92" i="14"/>
  <c r="D93" i="14"/>
  <c r="D94" i="14"/>
  <c r="D95" i="14"/>
  <c r="D96" i="14"/>
  <c r="D97" i="14"/>
  <c r="D98" i="14"/>
  <c r="D99" i="14"/>
  <c r="D100" i="14"/>
  <c r="G7" i="9" l="1" a="1"/>
  <c r="G7" i="9" s="1"/>
  <c r="D5" i="11"/>
  <c r="D6" i="11"/>
  <c r="D7" i="11"/>
  <c r="D8" i="11"/>
  <c r="D9" i="11"/>
  <c r="D10" i="11"/>
  <c r="D11" i="11"/>
  <c r="D12" i="11"/>
  <c r="D13" i="11"/>
  <c r="D14" i="11"/>
  <c r="D15" i="11"/>
  <c r="D16" i="11"/>
  <c r="H7" i="9" l="1"/>
  <c r="H8" i="9"/>
  <c r="H9" i="9"/>
  <c r="H10" i="9"/>
  <c r="H11" i="9"/>
  <c r="H12" i="9"/>
  <c r="H13" i="9"/>
  <c r="H14" i="9"/>
  <c r="H15" i="9"/>
  <c r="H16" i="9"/>
  <c r="H17" i="9"/>
  <c r="H18" i="9"/>
  <c r="H19" i="9"/>
  <c r="H20" i="9"/>
  <c r="H21" i="9"/>
  <c r="H22" i="9"/>
  <c r="H23" i="9"/>
  <c r="H24" i="9"/>
  <c r="H25" i="9"/>
  <c r="H26" i="9"/>
  <c r="H27" i="9"/>
  <c r="H28" i="9"/>
  <c r="H29" i="9"/>
  <c r="H30" i="9"/>
  <c r="H31" i="9"/>
  <c r="H32" i="9"/>
  <c r="H33" i="9"/>
  <c r="H34" i="9"/>
  <c r="H35" i="9"/>
  <c r="H36" i="9"/>
  <c r="H37" i="9"/>
  <c r="H38" i="9"/>
  <c r="H39" i="9"/>
  <c r="H40" i="9"/>
  <c r="H41" i="9"/>
  <c r="H42" i="9"/>
  <c r="H43" i="9"/>
  <c r="H44" i="9"/>
  <c r="G8" i="9" a="1"/>
  <c r="G8" i="9" s="1"/>
  <c r="G9" i="9" a="1"/>
  <c r="G9" i="9" s="1"/>
  <c r="G10" i="9" a="1"/>
  <c r="G10" i="9" s="1"/>
  <c r="G11" i="9" a="1"/>
  <c r="G11" i="9" s="1"/>
  <c r="G12" i="9" a="1"/>
  <c r="G12" i="9" s="1"/>
  <c r="G13" i="9" a="1"/>
  <c r="G13" i="9" s="1"/>
  <c r="G14" i="9" a="1"/>
  <c r="G14" i="9" s="1"/>
  <c r="G15" i="9" a="1"/>
  <c r="G15" i="9" s="1"/>
  <c r="G16" i="9" a="1"/>
  <c r="G16" i="9" s="1"/>
  <c r="G17" i="9" a="1"/>
  <c r="G17" i="9" s="1"/>
  <c r="G18" i="9" a="1"/>
  <c r="G18" i="9" s="1"/>
  <c r="G19" i="9" a="1"/>
  <c r="G19" i="9" s="1"/>
  <c r="G20" i="9" a="1"/>
  <c r="G20" i="9" s="1"/>
  <c r="G21" i="9" a="1"/>
  <c r="G21" i="9" s="1"/>
  <c r="G22" i="9" a="1"/>
  <c r="G22" i="9" s="1"/>
  <c r="G23" i="9" a="1"/>
  <c r="G23" i="9" s="1"/>
  <c r="G24" i="9" a="1"/>
  <c r="G24" i="9" s="1"/>
  <c r="G25" i="9" a="1"/>
  <c r="G25" i="9" s="1"/>
  <c r="G26" i="9" a="1"/>
  <c r="G26" i="9" s="1"/>
  <c r="G27" i="9" a="1"/>
  <c r="G27" i="9" s="1"/>
  <c r="G28" i="9" a="1"/>
  <c r="G28" i="9" s="1"/>
  <c r="G29" i="9" a="1"/>
  <c r="G29" i="9" s="1"/>
  <c r="G30" i="9" a="1"/>
  <c r="G30" i="9" s="1"/>
  <c r="G31" i="9" a="1"/>
  <c r="G31" i="9" s="1"/>
  <c r="G32" i="9" a="1"/>
  <c r="G32" i="9" s="1"/>
  <c r="G33" i="9" a="1"/>
  <c r="G33" i="9" s="1"/>
  <c r="G34" i="9" a="1"/>
  <c r="G34" i="9" s="1"/>
  <c r="G35" i="9" a="1"/>
  <c r="G35" i="9" s="1"/>
  <c r="G36" i="9" a="1"/>
  <c r="G36" i="9" s="1"/>
  <c r="G37" i="9" a="1"/>
  <c r="G37" i="9" s="1"/>
  <c r="G38" i="9" a="1"/>
  <c r="G38" i="9" s="1"/>
  <c r="G39" i="9" a="1"/>
  <c r="G39" i="9" s="1"/>
  <c r="G40" i="9" a="1"/>
  <c r="G40" i="9" s="1"/>
  <c r="G41" i="9" a="1"/>
  <c r="G41" i="9" s="1"/>
  <c r="G42" i="9" a="1"/>
  <c r="G42" i="9" s="1"/>
  <c r="G43" i="9" a="1"/>
  <c r="G43" i="9" s="1"/>
  <c r="G44" i="9" a="1"/>
  <c r="G44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<sst xmlns="http://schemas.openxmlformats.org/spreadsheetml/2006/main" count="660" uniqueCount="355">
  <si>
    <t>Note</t>
  </si>
  <si>
    <t>Nom</t>
  </si>
  <si>
    <t>Prénom</t>
  </si>
  <si>
    <t>Mail</t>
  </si>
  <si>
    <t>Doublon ?</t>
  </si>
  <si>
    <t>Adémar</t>
  </si>
  <si>
    <t>OKARDETOUR</t>
  </si>
  <si>
    <t>Alban</t>
  </si>
  <si>
    <t>BOU</t>
  </si>
  <si>
    <t>Albert</t>
  </si>
  <si>
    <t>ICHON</t>
  </si>
  <si>
    <t>Ali</t>
  </si>
  <si>
    <t>GATORE</t>
  </si>
  <si>
    <t>Amanda</t>
  </si>
  <si>
    <t>BLE</t>
  </si>
  <si>
    <t>André</t>
  </si>
  <si>
    <t>NALINE</t>
  </si>
  <si>
    <t>Annie</t>
  </si>
  <si>
    <t>VERSAIRE</t>
  </si>
  <si>
    <t>Aurore</t>
  </si>
  <si>
    <t>POLAIRE</t>
  </si>
  <si>
    <t>Barbara</t>
  </si>
  <si>
    <t>DÉGOUT</t>
  </si>
  <si>
    <t>Bart</t>
  </si>
  <si>
    <t>HABA</t>
  </si>
  <si>
    <t>Bernadette</t>
  </si>
  <si>
    <t>DEJEU</t>
  </si>
  <si>
    <t>Berthe</t>
  </si>
  <si>
    <t>ALORS</t>
  </si>
  <si>
    <t>Bianca</t>
  </si>
  <si>
    <t>LAMINE</t>
  </si>
  <si>
    <t>Bill</t>
  </si>
  <si>
    <t>HATTÉRAHL</t>
  </si>
  <si>
    <t>Blanche</t>
  </si>
  <si>
    <t>ADÉSSIN</t>
  </si>
  <si>
    <t>Bob</t>
  </si>
  <si>
    <t>HO</t>
  </si>
  <si>
    <t>Bowie</t>
  </si>
  <si>
    <t>KENALUNDI</t>
  </si>
  <si>
    <t>Brice</t>
  </si>
  <si>
    <t>GLACE</t>
  </si>
  <si>
    <t>Cécile</t>
  </si>
  <si>
    <t>ENCIEUX</t>
  </si>
  <si>
    <t>Charles</t>
  </si>
  <si>
    <t>OTTOFRAISE</t>
  </si>
  <si>
    <t>Claire</t>
  </si>
  <si>
    <t>Colette</t>
  </si>
  <si>
    <t>STÉROLE</t>
  </si>
  <si>
    <t>Cyril</t>
  </si>
  <si>
    <t>HIQUE</t>
  </si>
  <si>
    <t>Daisy</t>
  </si>
  <si>
    <t>RABLE</t>
  </si>
  <si>
    <t>Dan</t>
  </si>
  <si>
    <t>DELION</t>
  </si>
  <si>
    <t>Danton</t>
  </si>
  <si>
    <t>CUMABITE</t>
  </si>
  <si>
    <t>Denis</t>
  </si>
  <si>
    <t>CHON</t>
  </si>
  <si>
    <t>Douglas</t>
  </si>
  <si>
    <t>Eddy</t>
  </si>
  <si>
    <t>SILLA</t>
  </si>
  <si>
    <t>Edmond</t>
  </si>
  <si>
    <t>GREC</t>
  </si>
  <si>
    <t>Ella</t>
  </si>
  <si>
    <t>BIENHU</t>
  </si>
  <si>
    <t>Fidel</t>
  </si>
  <si>
    <t>ASSONMEC</t>
  </si>
  <si>
    <t>Fidèle</t>
  </si>
  <si>
    <t>ANAMOURE</t>
  </si>
  <si>
    <t>Gaspard</t>
  </si>
  <si>
    <t>ALIZAN</t>
  </si>
  <si>
    <t>Gilles</t>
  </si>
  <si>
    <t>DESAUVETAGE</t>
  </si>
  <si>
    <t>Jennifer</t>
  </si>
  <si>
    <t>AREPASSÉ</t>
  </si>
  <si>
    <t>Martine</t>
  </si>
  <si>
    <t>DEPINBEURRÉ</t>
  </si>
  <si>
    <t>Michel</t>
  </si>
  <si>
    <t>DEMESSE</t>
  </si>
  <si>
    <t>Nadine</t>
  </si>
  <si>
    <t>AMO</t>
  </si>
  <si>
    <t>Correction</t>
  </si>
  <si>
    <t>OCHOCOLA</t>
  </si>
  <si>
    <t>b.adessin@gmail.com</t>
  </si>
  <si>
    <t>d.ochocola@gmail.com</t>
  </si>
  <si>
    <t>a.ichon@gmail.com</t>
  </si>
  <si>
    <t>a.versaire@gmail.com</t>
  </si>
  <si>
    <t>d.chon@gmail.com</t>
  </si>
  <si>
    <t>b.dejeu@gmail.com</t>
  </si>
  <si>
    <t>d.cumabite@gmail.com</t>
  </si>
  <si>
    <t>c.sterole@gmail.com</t>
  </si>
  <si>
    <t>b.haba@gmail.com</t>
  </si>
  <si>
    <t>b.kenalundi@gmail.com</t>
  </si>
  <si>
    <t>a.naline@gmail.com</t>
  </si>
  <si>
    <t>c.hique@gmail.com</t>
  </si>
  <si>
    <t>c.ottofraise@gmail.com</t>
  </si>
  <si>
    <t>b.glace@gmail.com</t>
  </si>
  <si>
    <t>e.silla@gmail.com</t>
  </si>
  <si>
    <t>b.degout@gmail.com</t>
  </si>
  <si>
    <t>a.gatore@gmail.com</t>
  </si>
  <si>
    <t>e.grec@gmail.com</t>
  </si>
  <si>
    <t>a.polaire@gmail.com</t>
  </si>
  <si>
    <t>b.ho@gmail.com</t>
  </si>
  <si>
    <t>g.alizan@gmail.com</t>
  </si>
  <si>
    <t>n.amo@gmail.com</t>
  </si>
  <si>
    <t>j.arepasse@gmail.com</t>
  </si>
  <si>
    <t>f.assonmec@gmail.com</t>
  </si>
  <si>
    <t>m.demesse@gmail.com</t>
  </si>
  <si>
    <t>m.depinbeurre@gmail.com</t>
  </si>
  <si>
    <t>ochocoladouglas@gmail.com</t>
  </si>
  <si>
    <t>douglas.ochocola@gmail.com</t>
  </si>
  <si>
    <t>charles.ottofraise@gmail.com</t>
  </si>
  <si>
    <t>DELUNE</t>
  </si>
  <si>
    <t>c.delune@gmail.com</t>
  </si>
  <si>
    <t>b.haba@outlook.fr</t>
  </si>
  <si>
    <t>ottofraise.charles@yahoo.fr</t>
  </si>
  <si>
    <t>demesse.m@outlook.fr</t>
  </si>
  <si>
    <t>bobho@gmail.com</t>
  </si>
  <si>
    <t>hobob@outlook.fr</t>
  </si>
  <si>
    <t>b.haba@yahoo.fr</t>
  </si>
  <si>
    <t>brice.glace@gmail.com</t>
  </si>
  <si>
    <t>Bérangère</t>
  </si>
  <si>
    <t>berangere.adessin@gmail.com</t>
  </si>
  <si>
    <t>arepasse.jennifer@outlook.fr</t>
  </si>
  <si>
    <t>aj75000.pro@outlook.fr</t>
  </si>
  <si>
    <t>ho.bob99@outlook.fr</t>
  </si>
  <si>
    <t>doug.pro@gmail.com</t>
  </si>
  <si>
    <t>doug.pro@outlook.fr</t>
  </si>
  <si>
    <t>Consignes</t>
  </si>
  <si>
    <t>Note / 20</t>
  </si>
  <si>
    <t>Appréciation</t>
  </si>
  <si>
    <t>Très bien</t>
  </si>
  <si>
    <t>Bien</t>
  </si>
  <si>
    <t>Assez bien</t>
  </si>
  <si>
    <t>Admis</t>
  </si>
  <si>
    <t>Rattrapage</t>
  </si>
  <si>
    <t>Refusé</t>
  </si>
  <si>
    <t>Vide</t>
  </si>
  <si>
    <t>Absent</t>
  </si>
  <si>
    <t>Correction
(+rapide)</t>
  </si>
  <si>
    <t>Correction
(-rapide)</t>
  </si>
  <si>
    <t>Correction
(+complexe, -rapide)</t>
  </si>
  <si>
    <t>Correction
(Excel &lt; 2021)</t>
  </si>
  <si>
    <t>Janvier</t>
  </si>
  <si>
    <t>Mois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</si>
  <si>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</si>
  <si>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</si>
  <si>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</si>
  <si>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</si>
  <si>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</si>
  <si>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</si>
  <si>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</si>
  <si>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</si>
  <si>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</si>
  <si>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</si>
  <si>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</si>
  <si>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Chiffre d'affaires</t>
  </si>
  <si>
    <t>Somme cumulée</t>
  </si>
  <si>
    <t>Prix unitaire</t>
  </si>
  <si>
    <t>Correction
RECHERCHEX</t>
  </si>
  <si>
    <t>Impossible …
RECHERCHEV</t>
  </si>
  <si>
    <t>Calculer une somme cumulée du chiffre d'affaires sur l'année.</t>
  </si>
  <si>
    <t>Uniquement pour RECHERCHEX</t>
  </si>
  <si>
    <t>RECHERCHEX ou RECHERCHEV</t>
  </si>
  <si>
    <t>JOINDRE.TEXTE</t>
  </si>
  <si>
    <t>Correction
JOINDRE.TEXTE</t>
  </si>
  <si>
    <t>Correction
Doublon ?</t>
  </si>
  <si>
    <t>1. On considère qu'un doublon est une ligne pour laquelle le nom, le prénom et le mail sont les mêmes.</t>
  </si>
  <si>
    <t>2. Dans la colonne "Doublon ?", afficher "Doublon" si la ligne est un doublon, sinon afficher "Valeur unique".</t>
  </si>
  <si>
    <t>3. Filtrer les doublons grâce à un segment (le mettre au-dessus du tableau).</t>
  </si>
  <si>
    <t>4. Mettre en couleur les doublons de manière automatique.</t>
  </si>
  <si>
    <t>Exercice</t>
  </si>
  <si>
    <t>Nombre de doublons</t>
  </si>
  <si>
    <t>Nombre de valeurs uniques</t>
  </si>
  <si>
    <t>5. Compter le nombre total de de valeurs uniques (cellule D10) et de doublons (cellule E10).</t>
  </si>
  <si>
    <t>Supprimer les lignes vides dans le tableau.</t>
  </si>
  <si>
    <t>Valide ?</t>
  </si>
  <si>
    <t>Commentaire</t>
  </si>
  <si>
    <t>Devis non envoyé</t>
  </si>
  <si>
    <t>Facture à éditer</t>
  </si>
  <si>
    <t>Devis 300067066</t>
  </si>
  <si>
    <t>Factures 300067330-300067331</t>
  </si>
  <si>
    <t>Paiement 100067090</t>
  </si>
  <si>
    <t>Référence e6557030602601603</t>
  </si>
  <si>
    <t>À contrôler 0456290</t>
  </si>
  <si>
    <t>À contrôler</t>
  </si>
  <si>
    <t>Rebut ?</t>
  </si>
  <si>
    <t>Acompte 300067136</t>
  </si>
  <si>
    <t>Solde 10008945662</t>
  </si>
  <si>
    <t>Infos à compléter</t>
  </si>
  <si>
    <t>Facture 25635419995</t>
  </si>
  <si>
    <t>À modifier</t>
  </si>
  <si>
    <t>Correction 1 - CHERCHE
Valide ?</t>
  </si>
  <si>
    <t>Correction 2 - NB.SI.ENS
Valide ?</t>
  </si>
  <si>
    <t>Utiliser CHERCHE ou NB.SI.ENS dans la fonction SI.</t>
  </si>
  <si>
    <t>Quantité</t>
  </si>
  <si>
    <t>Contrôle</t>
  </si>
  <si>
    <t>Calculer le total du chiffre d'affaires grâce à la fonction SOMMEPROD.</t>
  </si>
  <si>
    <t>100067315</t>
  </si>
  <si>
    <t>905462</t>
  </si>
  <si>
    <t>100100100</t>
  </si>
  <si>
    <t>700100090</t>
  </si>
  <si>
    <t>300067317</t>
  </si>
  <si>
    <t>Données converties en texte</t>
  </si>
  <si>
    <t>N° article</t>
  </si>
  <si>
    <t>Tarif 2030</t>
  </si>
  <si>
    <t>Tarif 2031</t>
  </si>
  <si>
    <t>Tarif appliqué</t>
  </si>
  <si>
    <t>Correction
Tarif appliqué</t>
  </si>
  <si>
    <t>Excel &lt; 2021
Tarif appliqué</t>
  </si>
  <si>
    <t>Dans la colonne "JOINDRE.TEXTE", utiliser la fonction JOINDRE.TEXTE pour assembler le nom, le prénom et le mail en les séparant d'un " - " (afficher rien si une donnée n'est pas renseignée).</t>
  </si>
  <si>
    <t>Matière</t>
  </si>
  <si>
    <t>Coefficient</t>
  </si>
  <si>
    <t>Mathématiques</t>
  </si>
  <si>
    <t>Français</t>
  </si>
  <si>
    <t>Sciences</t>
  </si>
  <si>
    <t>Physique</t>
  </si>
  <si>
    <t>Technologie</t>
  </si>
  <si>
    <t>Sport</t>
  </si>
  <si>
    <t>Histoire</t>
  </si>
  <si>
    <t>Géographie</t>
  </si>
  <si>
    <t>Économie</t>
  </si>
  <si>
    <t>Musique</t>
  </si>
  <si>
    <t>Calculer la moyenne pondérée de l'élève.</t>
  </si>
  <si>
    <t>Non commencé</t>
  </si>
  <si>
    <t>En cours</t>
  </si>
  <si>
    <t>Facturé</t>
  </si>
  <si>
    <t>Payé</t>
  </si>
  <si>
    <t>Étape</t>
  </si>
  <si>
    <t>Chantier</t>
  </si>
  <si>
    <t>CHA-1</t>
  </si>
  <si>
    <t>CHA-2</t>
  </si>
  <si>
    <t>CHA-3</t>
  </si>
  <si>
    <t>CHA-4</t>
  </si>
  <si>
    <t>CHA-5</t>
  </si>
  <si>
    <t>CHA-6</t>
  </si>
  <si>
    <t>CHA-7</t>
  </si>
  <si>
    <t>CHA-8</t>
  </si>
  <si>
    <t>CHA-9</t>
  </si>
  <si>
    <t>CHA-10</t>
  </si>
  <si>
    <t>CHA-11</t>
  </si>
  <si>
    <t>CHA-12</t>
  </si>
  <si>
    <t>CHA-13</t>
  </si>
  <si>
    <t>CHA-14</t>
  </si>
  <si>
    <t>CHA-15</t>
  </si>
  <si>
    <t>CHA-16</t>
  </si>
  <si>
    <t>CHA-17</t>
  </si>
  <si>
    <t>CHA-18</t>
  </si>
  <si>
    <t>CHA-19</t>
  </si>
  <si>
    <t>CHA-20</t>
  </si>
  <si>
    <t>CHA-21</t>
  </si>
  <si>
    <t>CHA-22</t>
  </si>
  <si>
    <t>CHA-23</t>
  </si>
  <si>
    <t>CHA-24</t>
  </si>
  <si>
    <t>CHA-25</t>
  </si>
  <si>
    <t>CHA-26</t>
  </si>
  <si>
    <t>CHA-27</t>
  </si>
  <si>
    <t>CHA-28</t>
  </si>
  <si>
    <t>CHA-29</t>
  </si>
  <si>
    <t>CHA-30</t>
  </si>
  <si>
    <t>CHA-31</t>
  </si>
  <si>
    <t>CHA-32</t>
  </si>
  <si>
    <t>CHA-33</t>
  </si>
  <si>
    <t>CHA-34</t>
  </si>
  <si>
    <t>CHA-35</t>
  </si>
  <si>
    <t>CHA-36</t>
  </si>
  <si>
    <t>CHA-37</t>
  </si>
  <si>
    <t>CHA-38</t>
  </si>
  <si>
    <t>CHA-39</t>
  </si>
  <si>
    <t>CHA-40</t>
  </si>
  <si>
    <t>CHA-41</t>
  </si>
  <si>
    <t>CHA-42</t>
  </si>
  <si>
    <t>CHA-43</t>
  </si>
  <si>
    <t>CHA-44</t>
  </si>
  <si>
    <t>CHA-45</t>
  </si>
  <si>
    <t>CHA-46</t>
  </si>
  <si>
    <t>CHA-47</t>
  </si>
  <si>
    <t>CHA-48</t>
  </si>
  <si>
    <t>CHA-49</t>
  </si>
  <si>
    <t>CHA-50</t>
  </si>
  <si>
    <t>CHA-51</t>
  </si>
  <si>
    <t>CHA-52</t>
  </si>
  <si>
    <t>CHA-53</t>
  </si>
  <si>
    <t>CHA-54</t>
  </si>
  <si>
    <t>CHA-55</t>
  </si>
  <si>
    <t>CHA-56</t>
  </si>
  <si>
    <t>CHA-57</t>
  </si>
  <si>
    <t>CHA-58</t>
  </si>
  <si>
    <t>CHA-59</t>
  </si>
  <si>
    <t>CHA-60</t>
  </si>
  <si>
    <t>CHA-61</t>
  </si>
  <si>
    <t>CHA-62</t>
  </si>
  <si>
    <t>CHA-63</t>
  </si>
  <si>
    <t>CHA-64</t>
  </si>
  <si>
    <t>CHA-65</t>
  </si>
  <si>
    <t>CHA-66</t>
  </si>
  <si>
    <t>CHA-67</t>
  </si>
  <si>
    <t>CHA-68</t>
  </si>
  <si>
    <t>CHA-69</t>
  </si>
  <si>
    <t>CHA-70</t>
  </si>
  <si>
    <t>CHA-71</t>
  </si>
  <si>
    <t>CHA-72</t>
  </si>
  <si>
    <t>CHA-73</t>
  </si>
  <si>
    <t>CHA-74</t>
  </si>
  <si>
    <t>CHA-75</t>
  </si>
  <si>
    <t>CHA-76</t>
  </si>
  <si>
    <t>CHA-77</t>
  </si>
  <si>
    <t>CHA-78</t>
  </si>
  <si>
    <t>CHA-79</t>
  </si>
  <si>
    <t>CHA-80</t>
  </si>
  <si>
    <t>CHA-81</t>
  </si>
  <si>
    <t>CHA-82</t>
  </si>
  <si>
    <t>CHA-83</t>
  </si>
  <si>
    <t>CHA-84</t>
  </si>
  <si>
    <t>CHA-85</t>
  </si>
  <si>
    <t>CHA-86</t>
  </si>
  <si>
    <t>CHA-87</t>
  </si>
  <si>
    <t>CHA-88</t>
  </si>
  <si>
    <t>CHA-89</t>
  </si>
  <si>
    <t>CHA-90</t>
  </si>
  <si>
    <t>CHA-91</t>
  </si>
  <si>
    <t>CHA-92</t>
  </si>
  <si>
    <t>CHA-93</t>
  </si>
  <si>
    <t>CHA-94</t>
  </si>
  <si>
    <t>CHA-95</t>
  </si>
  <si>
    <t>CHA-96</t>
  </si>
  <si>
    <t>Hiérarchiser
N° - Étape</t>
  </si>
  <si>
    <t>N°</t>
  </si>
  <si>
    <t>Grâce au tableau à droite, combiner un numéro à l'étape pour les hiérarchiser.</t>
  </si>
  <si>
    <t>Affecter une appréciation pour chaque élève en fonction de la note obtenue (les tableaux à droite devraient vous aider).</t>
  </si>
  <si>
    <t>Les fonctions de recherche renvoie 0 si la cellule trouvée est vide.</t>
  </si>
  <si>
    <t>Correction Excel &lt; 2021
INDEX + EQUIV</t>
  </si>
  <si>
    <t>1. Convertir la colonne "Commentaire" en texte grâce à la fonctionnalité "Convertir".</t>
  </si>
  <si>
    <t>2. Colonne "Valide ?" : renvoyer "Valide" si le "Commentaire" contient "3000", "1000", ou "90", sinon renvoyer "Non valide".</t>
  </si>
  <si>
    <t>1. Renvoyer le "Tarif 2031" s'il est renseigné, sinon renvoyer le "Tarif 2030".</t>
  </si>
  <si>
    <t>2. Si l'article n'est pas renseigné, renvoyer "n° article inconnu".</t>
  </si>
  <si>
    <t>A001</t>
  </si>
  <si>
    <t>A002</t>
  </si>
  <si>
    <t>A003</t>
  </si>
  <si>
    <t>A004</t>
  </si>
  <si>
    <t>A005</t>
  </si>
  <si>
    <t>A006</t>
  </si>
  <si>
    <t>A007</t>
  </si>
  <si>
    <t>A008</t>
  </si>
  <si>
    <t>A009</t>
  </si>
  <si>
    <t>A010</t>
  </si>
  <si>
    <t>A013</t>
  </si>
  <si>
    <t>A014</t>
  </si>
  <si>
    <t>A012</t>
  </si>
  <si>
    <t>A011</t>
  </si>
  <si>
    <t>A015</t>
  </si>
  <si>
    <t>Total du
chiffre d'affaires</t>
  </si>
  <si>
    <t>Note obtenue</t>
  </si>
  <si>
    <t>Moyenne pondérée
de l'élève</t>
  </si>
  <si>
    <t>Correction en vidéo
(cliquer ici)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</si>
</sst>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#,##0\ &quot;€&quot;;[Red]\-#,##0\ &quot;€&quot;"/>
    <numFmt numFmtId="165" formatCode="#,##0\ &quot;€&quot;"/>
  </numFmts>
  <fonts count="1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 (Corps)"/>
    </font>
    <font>
      <i/>
      <sz val="11"/>
      <color theme="1"/>
      <name val="Calibri (Corps)"/>
    </font>
    <font>
      <sz val="11"/>
      <color theme="1"/>
      <name val="Calibri"/>
      <family val="2"/>
    </font>
    <font>
      <sz val="12"/>
      <color theme="1"/>
      <name val="Calibri"/>
      <family val="2"/>
    </font>
    <font>
      <u/>
      <sz val="11"/>
      <color theme="10"/>
      <name val="Calibri"/>
      <family val="2"/>
      <scheme val="minor"/>
    </font>
    <font>
      <b/>
      <u/>
      <sz val="11"/>
      <color rgb="FF00518B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518B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101">
    <xf numFmtId="0" fontId="0" fillId="0" borderId="0" xfId="0"/>
    <xf numFmtId="0" fontId="0" fillId="0" borderId="0" xfId="0" applyAlignment="1">
      <alignment vertical="center" wrapText="1"/>
    </xf>
    <xf numFmtId="14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164" fontId="0" fillId="5" borderId="0" xfId="0" applyNumberFormat="1" applyFill="1" applyAlignment="1">
      <alignment horizontal="left" vertical="center" wrapText="1"/>
    </xf>
    <xf numFmtId="164" fontId="0" fillId="6" borderId="0" xfId="0" applyNumberFormat="1" applyFill="1" applyAlignment="1">
      <alignment horizontal="left" vertical="center" wrapText="1"/>
    </xf>
    <xf numFmtId="1" fontId="0" fillId="0" borderId="0" xfId="0" applyNumberFormat="1" applyAlignment="1">
      <alignment horizontal="center" vertical="center" wrapText="1"/>
    </xf>
    <xf numFmtId="1" fontId="0" fillId="5" borderId="0" xfId="0" applyNumberFormat="1" applyFill="1" applyAlignment="1">
      <alignment horizontal="center" vertical="center" wrapText="1"/>
    </xf>
    <xf numFmtId="0" fontId="0" fillId="6" borderId="0" xfId="0" applyFill="1" applyAlignment="1">
      <alignment vertical="center" wrapText="1"/>
    </xf>
    <xf numFmtId="0" fontId="0" fillId="6" borderId="0" xfId="0" applyFill="1" applyAlignment="1">
      <alignment horizontal="left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5" fillId="5" borderId="0" xfId="0" applyFont="1" applyFill="1" applyAlignment="1">
      <alignment horizontal="left" vertical="center"/>
    </xf>
    <xf numFmtId="0" fontId="0" fillId="0" borderId="0" xfId="0" applyAlignment="1">
      <alignment vertical="center"/>
    </xf>
    <xf numFmtId="0" fontId="0" fillId="2" borderId="0" xfId="0" applyFill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1" fontId="4" fillId="2" borderId="6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1" fontId="0" fillId="6" borderId="0" xfId="0" applyNumberFormat="1" applyFill="1" applyAlignment="1">
      <alignment horizontal="left" vertical="center" wrapText="1"/>
    </xf>
    <xf numFmtId="164" fontId="0" fillId="0" borderId="0" xfId="0" applyNumberFormat="1" applyAlignment="1">
      <alignment horizontal="left" vertical="center" wrapText="1"/>
    </xf>
    <xf numFmtId="1" fontId="0" fillId="5" borderId="0" xfId="0" applyNumberFormat="1" applyFill="1" applyAlignment="1">
      <alignment horizontal="left" vertical="center" wrapText="1"/>
    </xf>
    <xf numFmtId="1" fontId="0" fillId="6" borderId="0" xfId="0" applyNumberFormat="1" applyFill="1" applyAlignment="1">
      <alignment vertical="center" wrapText="1"/>
    </xf>
    <xf numFmtId="165" fontId="0" fillId="5" borderId="1" xfId="0" applyNumberFormat="1" applyFill="1" applyBorder="1" applyAlignment="1">
      <alignment horizontal="center" vertical="center" wrapText="1"/>
    </xf>
    <xf numFmtId="0" fontId="0" fillId="5" borderId="0" xfId="0" applyFill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165" fontId="0" fillId="0" borderId="0" xfId="0" applyNumberFormat="1" applyAlignment="1">
      <alignment horizontal="center" vertical="center" wrapText="1"/>
    </xf>
    <xf numFmtId="165" fontId="0" fillId="5" borderId="0" xfId="0" applyNumberFormat="1" applyFill="1" applyAlignment="1">
      <alignment horizontal="center" vertical="center" wrapText="1"/>
    </xf>
    <xf numFmtId="165" fontId="0" fillId="6" borderId="0" xfId="0" applyNumberFormat="1" applyFill="1" applyAlignment="1">
      <alignment horizontal="center" vertical="center" wrapText="1"/>
    </xf>
    <xf numFmtId="165" fontId="0" fillId="7" borderId="1" xfId="0" applyNumberFormat="1" applyFill="1" applyBorder="1" applyAlignment="1">
      <alignment horizontal="center" vertical="center" wrapText="1"/>
    </xf>
    <xf numFmtId="1" fontId="0" fillId="5" borderId="1" xfId="0" applyNumberFormat="1" applyFill="1" applyBorder="1" applyAlignment="1">
      <alignment horizontal="center" vertical="center" wrapText="1"/>
    </xf>
    <xf numFmtId="1" fontId="4" fillId="2" borderId="5" xfId="0" applyNumberFormat="1" applyFont="1" applyFill="1" applyBorder="1" applyAlignment="1">
      <alignment horizontal="center" vertical="center" wrapText="1"/>
    </xf>
    <xf numFmtId="49" fontId="0" fillId="6" borderId="0" xfId="0" applyNumberFormat="1" applyFill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3" fontId="0" fillId="0" borderId="0" xfId="0" applyNumberFormat="1" applyAlignment="1">
      <alignment horizontal="center" vertical="center" wrapText="1"/>
    </xf>
    <xf numFmtId="2" fontId="0" fillId="7" borderId="1" xfId="0" applyNumberFormat="1" applyFill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5" borderId="0" xfId="0" applyFont="1" applyFill="1" applyAlignment="1">
      <alignment vertical="center" wrapText="1"/>
    </xf>
    <xf numFmtId="165" fontId="8" fillId="6" borderId="0" xfId="0" applyNumberFormat="1" applyFont="1" applyFill="1" applyAlignment="1">
      <alignment horizontal="left" vertical="center" wrapText="1"/>
    </xf>
    <xf numFmtId="0" fontId="8" fillId="0" borderId="7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165" fontId="9" fillId="6" borderId="0" xfId="0" applyNumberFormat="1" applyFont="1" applyFill="1" applyAlignment="1">
      <alignment horizontal="left" vertical="center" wrapText="1"/>
    </xf>
    <xf numFmtId="0" fontId="9" fillId="5" borderId="0" xfId="0" applyFont="1" applyFill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165" fontId="9" fillId="0" borderId="0" xfId="0" applyNumberFormat="1" applyFont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1" fillId="0" borderId="8" xfId="1" applyFont="1" applyFill="1" applyBorder="1" applyAlignment="1">
      <alignment horizontal="center" vertical="center" wrapText="1"/>
    </xf>
    <xf numFmtId="0" fontId="11" fillId="0" borderId="9" xfId="1" applyFont="1" applyFill="1" applyBorder="1" applyAlignment="1">
      <alignment horizontal="center" vertical="center" wrapText="1"/>
    </xf>
    <xf numFmtId="0" fontId="11" fillId="0" borderId="10" xfId="1" applyFont="1" applyFill="1" applyBorder="1" applyAlignment="1">
      <alignment horizontal="center" vertical="center" wrapText="1"/>
    </xf>
    <xf numFmtId="0" fontId="11" fillId="0" borderId="11" xfId="1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vertical="center" wrapText="1"/>
    </xf>
    <xf numFmtId="0" fontId="4" fillId="4" borderId="12" xfId="0" applyFont="1" applyFill="1" applyBorder="1" applyAlignment="1">
      <alignment vertical="center" wrapText="1"/>
    </xf>
    <xf numFmtId="0" fontId="0" fillId="4" borderId="12" xfId="0" applyFill="1" applyBorder="1" applyAlignment="1">
      <alignment vertical="center" wrapText="1"/>
    </xf>
    <xf numFmtId="0" fontId="0" fillId="4" borderId="9" xfId="0" applyFill="1" applyBorder="1" applyAlignment="1">
      <alignment vertical="center" wrapText="1"/>
    </xf>
    <xf numFmtId="0" fontId="6" fillId="3" borderId="10" xfId="0" applyFont="1" applyFill="1" applyBorder="1" applyAlignment="1">
      <alignment vertical="top"/>
    </xf>
    <xf numFmtId="0" fontId="6" fillId="3" borderId="13" xfId="0" applyFont="1" applyFill="1" applyBorder="1" applyAlignment="1">
      <alignment vertical="top" wrapText="1"/>
    </xf>
    <xf numFmtId="0" fontId="0" fillId="3" borderId="13" xfId="0" applyFill="1" applyBorder="1" applyAlignment="1">
      <alignment vertical="center" wrapText="1"/>
    </xf>
    <xf numFmtId="0" fontId="0" fillId="3" borderId="11" xfId="0" applyFill="1" applyBorder="1" applyAlignment="1">
      <alignment vertical="center" wrapText="1"/>
    </xf>
    <xf numFmtId="0" fontId="4" fillId="4" borderId="8" xfId="0" applyFont="1" applyFill="1" applyBorder="1" applyAlignment="1">
      <alignment vertical="center"/>
    </xf>
    <xf numFmtId="0" fontId="4" fillId="4" borderId="12" xfId="0" applyFont="1" applyFill="1" applyBorder="1" applyAlignment="1">
      <alignment vertical="center"/>
    </xf>
    <xf numFmtId="0" fontId="0" fillId="4" borderId="12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6" fillId="3" borderId="10" xfId="0" applyFont="1" applyFill="1" applyBorder="1" applyAlignment="1">
      <alignment vertical="center"/>
    </xf>
    <xf numFmtId="0" fontId="6" fillId="3" borderId="13" xfId="0" applyFont="1" applyFill="1" applyBorder="1" applyAlignment="1">
      <alignment vertical="center"/>
    </xf>
    <xf numFmtId="0" fontId="0" fillId="3" borderId="13" xfId="0" applyFill="1" applyBorder="1" applyAlignment="1">
      <alignment vertical="center"/>
    </xf>
    <xf numFmtId="0" fontId="0" fillId="3" borderId="11" xfId="0" applyFill="1" applyBorder="1" applyAlignment="1">
      <alignment vertical="center"/>
    </xf>
    <xf numFmtId="0" fontId="11" fillId="0" borderId="14" xfId="1" applyFont="1" applyFill="1" applyBorder="1" applyAlignment="1">
      <alignment horizontal="center" vertical="center" wrapText="1"/>
    </xf>
    <xf numFmtId="0" fontId="11" fillId="0" borderId="15" xfId="1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left" vertical="center"/>
    </xf>
    <xf numFmtId="0" fontId="4" fillId="4" borderId="12" xfId="0" applyFont="1" applyFill="1" applyBorder="1" applyAlignment="1">
      <alignment horizontal="left" vertical="center"/>
    </xf>
    <xf numFmtId="0" fontId="1" fillId="4" borderId="12" xfId="0" applyFont="1" applyFill="1" applyBorder="1" applyAlignment="1">
      <alignment horizontal="left" vertical="center" wrapText="1"/>
    </xf>
    <xf numFmtId="0" fontId="1" fillId="4" borderId="9" xfId="0" applyFont="1" applyFill="1" applyBorder="1" applyAlignment="1">
      <alignment horizontal="left" vertical="center" wrapText="1"/>
    </xf>
    <xf numFmtId="0" fontId="6" fillId="3" borderId="14" xfId="0" applyFont="1" applyFill="1" applyBorder="1" applyAlignment="1">
      <alignment horizontal="left" vertical="center"/>
    </xf>
    <xf numFmtId="0" fontId="6" fillId="3" borderId="0" xfId="0" applyFont="1" applyFill="1" applyBorder="1" applyAlignment="1">
      <alignment horizontal="left" vertical="center"/>
    </xf>
    <xf numFmtId="0" fontId="1" fillId="3" borderId="0" xfId="0" applyFont="1" applyFill="1" applyBorder="1" applyAlignment="1">
      <alignment horizontal="left" vertical="center" wrapText="1"/>
    </xf>
    <xf numFmtId="0" fontId="1" fillId="3" borderId="15" xfId="0" applyFont="1" applyFill="1" applyBorder="1" applyAlignment="1">
      <alignment horizontal="left" vertical="center" wrapText="1"/>
    </xf>
    <xf numFmtId="0" fontId="7" fillId="3" borderId="14" xfId="0" applyFont="1" applyFill="1" applyBorder="1" applyAlignment="1">
      <alignment horizontal="left" vertical="center"/>
    </xf>
    <xf numFmtId="0" fontId="6" fillId="3" borderId="10" xfId="0" applyFont="1" applyFill="1" applyBorder="1" applyAlignment="1">
      <alignment horizontal="left" vertical="center"/>
    </xf>
    <xf numFmtId="0" fontId="6" fillId="3" borderId="13" xfId="0" applyFont="1" applyFill="1" applyBorder="1" applyAlignment="1">
      <alignment horizontal="left" vertical="center"/>
    </xf>
    <xf numFmtId="0" fontId="1" fillId="3" borderId="13" xfId="0" applyFont="1" applyFill="1" applyBorder="1" applyAlignment="1">
      <alignment horizontal="left" vertical="center" wrapText="1"/>
    </xf>
    <xf numFmtId="0" fontId="1" fillId="3" borderId="11" xfId="0" applyFont="1" applyFill="1" applyBorder="1" applyAlignment="1">
      <alignment horizontal="left" vertical="center" wrapText="1"/>
    </xf>
    <xf numFmtId="0" fontId="4" fillId="4" borderId="9" xfId="0" applyFont="1" applyFill="1" applyBorder="1" applyAlignment="1">
      <alignment vertical="center"/>
    </xf>
    <xf numFmtId="0" fontId="0" fillId="3" borderId="10" xfId="0" applyFill="1" applyBorder="1" applyAlignment="1">
      <alignment vertical="center"/>
    </xf>
    <xf numFmtId="0" fontId="6" fillId="3" borderId="13" xfId="0" applyFont="1" applyFill="1" applyBorder="1" applyAlignment="1">
      <alignment vertical="top"/>
    </xf>
    <xf numFmtId="0" fontId="6" fillId="3" borderId="11" xfId="0" applyFont="1" applyFill="1" applyBorder="1" applyAlignment="1">
      <alignment vertical="top"/>
    </xf>
    <xf numFmtId="0" fontId="4" fillId="4" borderId="9" xfId="0" applyFont="1" applyFill="1" applyBorder="1" applyAlignment="1">
      <alignment vertical="center" wrapText="1"/>
    </xf>
    <xf numFmtId="0" fontId="6" fillId="3" borderId="14" xfId="0" applyFont="1" applyFill="1" applyBorder="1" applyAlignment="1">
      <alignment vertical="center"/>
    </xf>
    <xf numFmtId="0" fontId="6" fillId="3" borderId="0" xfId="0" applyFont="1" applyFill="1" applyBorder="1" applyAlignment="1">
      <alignment vertical="center"/>
    </xf>
    <xf numFmtId="0" fontId="6" fillId="3" borderId="15" xfId="0" applyFont="1" applyFill="1" applyBorder="1" applyAlignment="1">
      <alignment vertical="center"/>
    </xf>
    <xf numFmtId="0" fontId="0" fillId="3" borderId="14" xfId="0" applyFill="1" applyBorder="1" applyAlignment="1">
      <alignment vertical="center"/>
    </xf>
    <xf numFmtId="0" fontId="0" fillId="3" borderId="0" xfId="0" applyFill="1" applyBorder="1" applyAlignment="1">
      <alignment vertical="center"/>
    </xf>
    <xf numFmtId="0" fontId="0" fillId="3" borderId="15" xfId="0" applyFill="1" applyBorder="1" applyAlignment="1">
      <alignment vertical="center"/>
    </xf>
    <xf numFmtId="0" fontId="6" fillId="3" borderId="14" xfId="0" applyFont="1" applyFill="1" applyBorder="1" applyAlignment="1">
      <alignment vertical="top"/>
    </xf>
    <xf numFmtId="0" fontId="6" fillId="3" borderId="0" xfId="0" applyFont="1" applyFill="1" applyBorder="1" applyAlignment="1">
      <alignment vertical="top"/>
    </xf>
    <xf numFmtId="0" fontId="7" fillId="3" borderId="10" xfId="0" applyFont="1" applyFill="1" applyBorder="1" applyAlignment="1">
      <alignment vertical="top"/>
    </xf>
    <xf numFmtId="0" fontId="6" fillId="3" borderId="11" xfId="0" applyFont="1" applyFill="1" applyBorder="1" applyAlignment="1">
      <alignment vertical="top" wrapText="1"/>
    </xf>
  </cellXfs>
  <cellStyles count="2">
    <cellStyle name="Lien hypertexte" xfId="1" builtinId="8"/>
    <cellStyle name="Normal" xfId="0" builtinId="0"/>
  </cellStyles>
  <dxfs count="87">
    <dxf>
      <font>
        <b val="0"/>
        <i/>
        <color theme="0"/>
      </font>
      <fill>
        <patternFill>
          <bgColor rgb="FFC00000"/>
        </patternFill>
      </fill>
    </dxf>
    <dxf>
      <font>
        <strike val="0"/>
        <outline val="0"/>
        <shadow val="0"/>
        <u val="none"/>
        <vertAlign val="baseline"/>
        <sz val="11"/>
        <family val="2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numFmt numFmtId="0" formatCode="General"/>
      <fill>
        <patternFill patternType="solid">
          <fgColor indexed="64"/>
          <bgColor theme="7" tint="0.79998168889431442"/>
        </patternFill>
      </fill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family val="2"/>
      </font>
      <fill>
        <patternFill patternType="none">
          <fgColor rgb="FF000000"/>
          <bgColor auto="1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numFmt numFmtId="165" formatCode="#,##0\ &quot;€&quot;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</font>
      <numFmt numFmtId="165" formatCode="#,##0\ &quot;€&quot;"/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#,##0\ &quot;€&quot;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family val="2"/>
      </font>
      <fill>
        <patternFill patternType="none">
          <fgColor rgb="FF000000"/>
          <bgColor auto="1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5" formatCode="#,##0\ &quot;€&quot;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family val="2"/>
      </font>
      <numFmt numFmtId="3" formatCode="#,##0"/>
      <fill>
        <patternFill patternType="none">
          <fgColor rgb="FF000000"/>
          <bgColor auto="1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rgb="FFFFFFFF"/>
        <name val="Calibri"/>
        <family val="2"/>
        <scheme val="none"/>
      </font>
      <fill>
        <patternFill patternType="solid">
          <fgColor rgb="FF000000"/>
          <bgColor rgb="FF000000"/>
        </patternFill>
      </fill>
    </dxf>
    <dxf>
      <font>
        <strike val="0"/>
        <outline val="0"/>
        <shadow val="0"/>
        <u val="none"/>
        <vertAlign val="baseline"/>
        <sz val="11"/>
        <family val="2"/>
      </font>
      <fill>
        <patternFill patternType="none">
          <fgColor rgb="FF000000"/>
          <bgColor auto="1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5" formatCode="#,##0\ &quot;€&quot;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family val="2"/>
      </font>
      <numFmt numFmtId="165" formatCode="#,##0\ &quot;€&quot;"/>
      <fill>
        <patternFill patternType="none">
          <fgColor rgb="FF000000"/>
          <bgColor auto="1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#,##0\ &quot;€&quot;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</font>
      <numFmt numFmtId="165" formatCode="#,##0\ &quot;€&quot;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1"/>
        </patternFill>
      </fill>
    </dxf>
    <dxf>
      <font>
        <strike val="0"/>
        <outline val="0"/>
        <shadow val="0"/>
        <u val="none"/>
        <vertAlign val="baseline"/>
        <sz val="11"/>
        <family val="2"/>
      </font>
      <fill>
        <patternFill patternType="none">
          <fgColor rgb="FF000000"/>
          <bgColor auto="1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#,##0\ &quot;€&quot;;[Red]\-#,##0\ &quot;€&quot;"/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#,##0\ &quot;€&quot;;[Red]\-#,##0\ &quot;€&quot;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rgb="FF000000"/>
          <bgColor auto="1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#,##0\ &quot;€&quot;;[Red]\-#,##0\ &quot;€&quot;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165" formatCode="#,##0\ &quot;€&quot;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165" formatCode="#,##0\ &quot;€&quot;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  <name val="Calibri"/>
        <family val="2"/>
        <scheme val="none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  <name val="Calibri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  <name val="Calibri"/>
        <family val="2"/>
        <scheme val="none"/>
      </font>
      <alignment vertical="center" textRotation="0" wrapText="1" indent="0" justifyLastLine="0" shrinkToFit="0" readingOrder="0"/>
    </dxf>
    <dxf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165" formatCode="#,##0\ &quot;€&quot;"/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alignment horizontal="general" vertical="center" textRotation="0" wrapText="1" indent="0" justifyLastLine="0" shrinkToFit="0" readingOrder="0"/>
    </dxf>
    <dxf>
      <alignment horizontal="left" vertical="center" textRotation="0" wrapText="1" indent="0" justifyLastLine="0" shrinkToFit="0" readingOrder="0"/>
    </dxf>
    <dxf>
      <alignment horizontal="left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</dxf>
    <dxf>
      <font>
        <b val="0"/>
      </font>
      <numFmt numFmtId="164" formatCode="#,##0\ &quot;€&quot;;[Red]\-#,##0\ &quot;€&quot;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#,##0\ &quot;€&quot;;[Red]\-#,##0\ &quot;€&quot;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</dxf>
    <dxf>
      <numFmt numFmtId="1" formatCode="0"/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ill>
        <patternFill patternType="none">
          <fgColor rgb="FF000000"/>
          <bgColor auto="1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color auto="1"/>
      </font>
      <fill>
        <patternFill>
          <bgColor theme="8" tint="0.79998168889431442"/>
        </patternFill>
      </fill>
    </dxf>
    <dxf>
      <font>
        <b/>
        <i val="0"/>
        <color theme="0"/>
      </font>
      <fill>
        <patternFill>
          <bgColor rgb="FF00518B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>
          <bgColor theme="8" tint="0.79998168889431442"/>
        </patternFill>
      </fill>
    </dxf>
    <dxf>
      <font>
        <b/>
        <i val="0"/>
        <color theme="0"/>
      </font>
      <fill>
        <patternFill>
          <bgColor rgb="FF00518B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hair">
          <color auto="1"/>
        </vertical>
      </border>
    </dxf>
  </dxfs>
  <tableStyles count="2" defaultTableStyle="TableStyleMedium2" defaultPivotStyle="PivotStyleLight16">
    <tableStyle name="Morpheus" pivot="0" count="3" xr9:uid="{C13EBC2E-8DC8-AF43-9E5D-B4E24D33E7A9}">
      <tableStyleElement type="wholeTable" dxfId="86"/>
      <tableStyleElement type="headerRow" dxfId="85"/>
      <tableStyleElement type="firstRowStripe" dxfId="84"/>
    </tableStyle>
    <tableStyle name="Style de tableau 1" pivot="0" count="3" xr9:uid="{604FC66C-DD9A-B643-B223-8D82E6AB2E4A}">
      <tableStyleElement type="wholeTable" dxfId="83"/>
      <tableStyleElement type="headerRow" dxfId="82"/>
      <tableStyleElement type="firstRowStripe" dxfId="81"/>
    </tableStyle>
  </tableStyles>
  <colors>
    <mruColors>
      <color rgb="FF0051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F6C0F67-0CA8-D14D-A2A2-6D2E64FDDC7F}" name="_6.2.Hiérarchiser_données" displayName="_6.2.Hiérarchiser_données" ref="H4:I8" totalsRowShown="0" headerRowDxfId="68" dataDxfId="67">
  <autoFilter ref="H4:I8" xr:uid="{0F6C0F67-0CA8-D14D-A2A2-6D2E64FDDC7F}"/>
  <tableColumns count="2">
    <tableColumn id="1" xr3:uid="{89530658-207D-1F45-9C77-DBD668D3C5B6}" name="N°" dataDxfId="66"/>
    <tableColumn id="2" xr3:uid="{0F040667-A2BA-3C48-9B9C-8F88D4DE4847}" name="Étape" dataDxfId="65"/>
  </tableColumns>
  <tableStyleInfo name="Style de tableau 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C2E7983E-DB87-C448-8A4D-AC13E4236389}" name="_15.SOMMEPROD" displayName="_15.SOMMEPROD" ref="A7:C19" totalsRowShown="0" headerRowDxfId="31" dataDxfId="30" totalsRowDxfId="29">
  <autoFilter ref="A7:C19" xr:uid="{A711964F-AD2F-42C3-84CF-F2C3A58377E5}"/>
  <tableColumns count="3">
    <tableColumn id="1" xr3:uid="{E4561564-CE6D-7F4C-807D-400A6B15AE86}" name="Prix unitaire" dataDxfId="28" totalsRowDxfId="27"/>
    <tableColumn id="10" xr3:uid="{FFD92038-E87C-FE46-8636-137F7B1C4B93}" name="Quantité" dataDxfId="26" totalsRowDxfId="25"/>
    <tableColumn id="2" xr3:uid="{12E4B201-B7AF-5244-90D3-96BFD4EF136B}" name="Contrôle" dataDxfId="24" totalsRowDxfId="23">
      <calculatedColumnFormula>_15.SOMMEPROD[[#This Row],[Prix unitaire]]*_15.SOMMEPROD[[#This Row],[Quantité]]</calculatedColumnFormula>
    </tableColumn>
  </tableColumns>
  <tableStyleInfo name="Style de tableau 1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85DD375F-8665-5A41-B284-E97DC4E6CC32}" name="_16.Moyenne_pondérée" displayName="_16.Moyenne_pondérée" ref="A7:C17" totalsRowShown="0" headerRowDxfId="22" dataDxfId="21" totalsRowDxfId="20">
  <autoFilter ref="A7:C17" xr:uid="{A711964F-AD2F-42C3-84CF-F2C3A58377E5}"/>
  <sortState xmlns:xlrd2="http://schemas.microsoft.com/office/spreadsheetml/2017/richdata2" ref="A8:C17">
    <sortCondition descending="1" ref="B7:B17"/>
  </sortState>
  <tableColumns count="3">
    <tableColumn id="1" xr3:uid="{8BEE23C8-C428-964A-A96E-68C598D3B6B2}" name="Matière" dataDxfId="19" totalsRowDxfId="18"/>
    <tableColumn id="10" xr3:uid="{D18D0A46-0D20-D44B-BBC7-F6584109FCE3}" name="Coefficient" dataDxfId="17" totalsRowDxfId="16"/>
    <tableColumn id="2" xr3:uid="{AE2A118C-7A5B-DC47-ABF5-7F425952F332}" name="Note obtenue" dataDxfId="15" totalsRowDxfId="14"/>
  </tableColumns>
  <tableStyleInfo name="Style de tableau 1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F02F90F-3823-734C-B95B-7FB9522AA704}" name="_17.SOMME_cumulée" displayName="_17.SOMME_cumulée" ref="A4:D16" totalsRowShown="0" headerRowDxfId="13" dataDxfId="12">
  <autoFilter ref="A4:D16" xr:uid="{A711964F-AD2F-42C3-84CF-F2C3A58377E5}"/>
  <tableColumns count="4">
    <tableColumn id="1" xr3:uid="{2598698D-A2CC-3349-9CAB-CD41B7ACD67A}" name="Mois" dataDxfId="11"/>
    <tableColumn id="10" xr3:uid="{861F2481-508C-7A43-8E77-5F0319CED170}" name="Chiffre d'affaires" dataDxfId="10"/>
    <tableColumn id="4" xr3:uid="{3E9F3943-7511-2C48-8D49-C65B220F31AB}" name="Somme cumulée" dataDxfId="9"/>
    <tableColumn id="3" xr3:uid="{6285F984-4C40-7A4C-9101-D99535572395}" name="Correction" dataDxfId="8">
      <calculatedColumnFormula>SUM(B$4:B5)</calculatedColumnFormula>
    </tableColumn>
  </tableColumns>
  <tableStyleInfo name="Style de tableau 1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6B5F782-912D-DD47-BCB8-6690DAD5E905}" name="_19.SI_contient" displayName="_19.SI_contient" ref="A6:E25" totalsRowShown="0" headerRowDxfId="7" dataDxfId="6">
  <autoFilter ref="A6:E25" xr:uid="{A711964F-AD2F-42C3-84CF-F2C3A58377E5}"/>
  <tableColumns count="5">
    <tableColumn id="1" xr3:uid="{6ED57322-19E0-AE4B-A5BA-9CF023A11F76}" name="Commentaire" dataDxfId="5"/>
    <tableColumn id="5" xr3:uid="{2AF99C90-70A1-1B42-B4E6-14B1B81DE3DA}" name="Valide ?" dataDxfId="4"/>
    <tableColumn id="3" xr3:uid="{6C35CEE9-D575-F14E-AA6A-8BC1BD60F8D6}" name="Données converties en texte" dataDxfId="3"/>
    <tableColumn id="7" xr3:uid="{1340FA27-0B77-8144-BBF9-67183BA2CF05}" name="Correction 1 - CHERCHE_x000a_Valide ?" dataDxfId="2">
      <calculatedColumnFormula>IF(OR(ISNUMBER(SEARCH("*3000*",_19.SI_contient[[#This Row],[Données converties en texte]])),ISNUMBER(SEARCH("*1000*",_19.SI_contient[[#This Row],[Données converties en texte]])),ISNUMBER(SEARCH("*90*",_19.SI_contient[[#This Row],[Données converties en texte]]))),"Valide","Non valide")</calculatedColumnFormula>
    </tableColumn>
    <tableColumn id="2" xr3:uid="{33F13AF1-BB99-084D-BA2D-79BF961DA6BC}" name="Correction 2 - NB.SI.ENS_x000a_Valide ?" dataDxfId="1">
      <calculatedColumnFormula>IF(OR(COUNTIFS(_19.SI_contient[[#This Row],[Données converties en texte]],"*3000*")=1,COUNTIFS(_19.SI_contient[[#This Row],[Données converties en texte]],"*1000*")=1,COUNTIFS(_19.SI_contient[[#This Row],[Données converties en texte]],"*90*")=1),"Valide","Non valide")</calculatedColumnFormula>
    </tableColumn>
  </tableColumns>
  <tableStyleInfo name="Style de tableau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36FDB6D5-310E-FE4B-8EC9-11432277F65F}" name="_6.1.Hiérarchiser_données" displayName="_6.1.Hiérarchiser_données" ref="A4:F100" totalsRowShown="0" headerRowDxfId="64" dataDxfId="63">
  <autoFilter ref="A4:F100" xr:uid="{36FDB6D5-310E-FE4B-8EC9-11432277F65F}"/>
  <sortState xmlns:xlrd2="http://schemas.microsoft.com/office/spreadsheetml/2017/richdata2" ref="A5:B100">
    <sortCondition ref="A3:A100"/>
  </sortState>
  <tableColumns count="6">
    <tableColumn id="2" xr3:uid="{02897A5E-31B7-314A-A93B-25A8A7737B54}" name="Chantier" dataDxfId="62"/>
    <tableColumn id="7" xr3:uid="{B7F09506-BDFE-EB49-8A21-C58E9666946C}" name="Étape" dataDxfId="61"/>
    <tableColumn id="10" xr3:uid="{AB13485B-3400-0447-A491-AD056D5997A1}" name="Hiérarchiser_x000a_N° - Étape" dataDxfId="60"/>
    <tableColumn id="1" xr3:uid="{C1FE589D-3EEE-B349-8BEA-248EF609C81C}" name="Correction_x000a_RECHERCHEX" dataDxfId="59">
      <calculatedColumnFormula>_xlfn.XLOOKUP(_6.1.Hiérarchiser_données[[#This Row],[Étape]],_6.2.Hiérarchiser_données[Étape],_6.2.Hiérarchiser_données[N°])&amp;" - "&amp;_6.1.Hiérarchiser_données[[#This Row],[Étape]]</calculatedColumnFormula>
    </tableColumn>
    <tableColumn id="4" xr3:uid="{8427DEFD-4AD7-FE46-98F2-6BD641013280}" name="Correction Excel &lt; 2021_x000a_INDEX + EQUIV" dataDxfId="58">
      <calculatedColumnFormula>INDEX(_6.2.Hiérarchiser_données[],MATCH(_6.1.Hiérarchiser_données[[#This Row],[Étape]],_6.2.Hiérarchiser_données[Étape],FALSE),1)&amp;" - "&amp;_6.1.Hiérarchiser_données[[#This Row],[Étape]]</calculatedColumnFormula>
    </tableColumn>
    <tableColumn id="5" xr3:uid="{E8D79F11-BFD7-094E-B116-2BD7521B80ED}" name="Impossible …_x000a_RECHERCHEV" dataDxfId="57">
      <calculatedColumnFormula>VLOOKUP(_6.1.Hiérarchiser_données[[#This Row],[Étape]],_6.2.Hiérarchiser_données[],1)&amp;" - "&amp;_6.1.Hiérarchiser_données[[#This Row],[Étape]]</calculatedColumnFormula>
    </tableColumn>
  </tableColumns>
  <tableStyleInfo name="Morpheus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3EE719F-E1C5-744C-AC6D-400A40A9A217}" name="_4.1.Recherche_approximative" displayName="_4.1.Recherche_approximative" ref="A5:H44" totalsRowShown="0" headerRowDxfId="80" dataDxfId="79">
  <autoFilter ref="A5:H44" xr:uid="{A711964F-AD2F-42C3-84CF-F2C3A58377E5}"/>
  <sortState xmlns:xlrd2="http://schemas.microsoft.com/office/spreadsheetml/2017/richdata2" ref="A6:F44">
    <sortCondition ref="F5:F44"/>
  </sortState>
  <tableColumns count="8">
    <tableColumn id="1" xr3:uid="{9D94458E-C23D-F540-9299-56F85B7778D8}" name="Nom" dataDxfId="78"/>
    <tableColumn id="10" xr3:uid="{694CB9AC-CB4B-EB45-98D9-3CEBD1E776B2}" name="Prénom" dataDxfId="77"/>
    <tableColumn id="4" xr3:uid="{D24F4668-250E-2543-AEAA-617F3960D8EA}" name="Note / 20" dataDxfId="76"/>
    <tableColumn id="3" xr3:uid="{D44748F9-10AD-084E-B050-947AF47034A3}" name="Appréciation" dataDxfId="75"/>
    <tableColumn id="2" xr3:uid="{9E63BBD8-75E0-AF41-9B35-8BA5F1AC7517}" name="Correction_x000a_(+rapide)" dataDxfId="74">
      <calculatedColumnFormula>_xlfn.XLOOKUP(_4.1.Recherche_approximative[[#This Row],[Note / 20]],_4.2.Recherche_approximative[Note],_4.2.Recherche_approximative[Appréciation],"Absent",-1)</calculatedColumnFormula>
    </tableColumn>
    <tableColumn id="11" xr3:uid="{DAE2D964-B05B-834A-8A12-96F181ABF3DA}" name="Correction_x000a_(Excel &lt; 2021)" dataDxfId="73">
      <calculatedColumnFormula>IF(_4.1.Recherche_approximative[[#This Row],[Note / 20]]="","Absent",VLOOKUP(_4.1.Recherche_approximative[[#This Row],[Note / 20]],_4.3.Recherche_approximative[],2,TRUE))</calculatedColumnFormula>
    </tableColumn>
    <tableColumn id="5" xr3:uid="{609DA2C9-85B8-C94E-B371-396462BB888A}" name="Correction_x000a_(-rapide)" dataDxfId="72">
      <calculatedColumnFormula array="1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calculatedColumnFormula>
    </tableColumn>
    <tableColumn id="6" xr3:uid="{035A1784-398B-5D45-B743-2EE424FE7DD4}" name="Correction_x000a_(+complexe, -rapide)" dataDxfId="71">
      <calculatedColumnFormula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calculatedColumnFormula>
    </tableColumn>
  </tableColumns>
  <tableStyleInfo name="Style de tableau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C1AD9D3E-D13C-5445-A459-0039B32F46D6}" name="_4.2.Recherche_approximative" displayName="_4.2.Recherche_approximative" ref="J5:K12" totalsRowShown="0" headerRowDxfId="70">
  <autoFilter ref="J5:K12" xr:uid="{C1AD9D3E-D13C-5445-A459-0039B32F46D6}"/>
  <tableColumns count="2">
    <tableColumn id="1" xr3:uid="{46354549-A761-4341-BE93-D71D7A6924E0}" name="Note"/>
    <tableColumn id="2" xr3:uid="{59E4ED0B-2C33-1248-B912-C370E985DA55}" name="Appréciation"/>
  </tableColumns>
  <tableStyleInfo name="Style de tableau 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FD1EC68-536B-6141-825E-137A1ACBBB02}" name="_4.3.Recherche_approximative" displayName="_4.3.Recherche_approximative" ref="M5:N12" totalsRowShown="0" headerRowDxfId="69">
  <autoFilter ref="M5:N12" xr:uid="{0FD1EC68-536B-6141-825E-137A1ACBBB02}"/>
  <tableColumns count="2">
    <tableColumn id="1" xr3:uid="{2329E7EA-C70C-7548-81B5-50E1B7985823}" name="Note"/>
    <tableColumn id="2" xr3:uid="{99431358-D643-A744-BDAA-2F8EF18F77FE}" name="Appréciation"/>
  </tableColumns>
  <tableStyleInfo name="Style de tableau 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DFC71710-A58F-FE4E-AC78-B30ADC999912}" name="_8.1.Recherche_imbriquée" displayName="_8.1.Recherche_imbriquée" ref="A6:C16" totalsRowShown="0" headerRowDxfId="56" dataDxfId="55">
  <autoFilter ref="A6:C16" xr:uid="{1A68054E-D866-334D-A928-F8AAC8F13865}"/>
  <tableColumns count="3">
    <tableColumn id="1" xr3:uid="{C1EB51A0-E491-FB45-93AE-59C2972435DC}" name="N° article" dataDxfId="54"/>
    <tableColumn id="2" xr3:uid="{69C00BFE-6BB2-1844-BF82-01A734CA81C0}" name="Tarif 2030" dataDxfId="53"/>
    <tableColumn id="3" xr3:uid="{CB5FF8CF-5D82-C747-9711-551BA08B070D}" name="Tarif 2031" dataDxfId="52"/>
  </tableColumns>
  <tableStyleInfo name="Morpheus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82AB4AB-0466-BC40-B5B1-00888572657A}" name="_8.2.Recherche_imbriquée" displayName="_8.2.Recherche_imbriquée" ref="E6:H21" totalsRowShown="0" headerRowDxfId="51" dataDxfId="50">
  <autoFilter ref="E6:H21" xr:uid="{082AB4AB-0466-BC40-B5B1-00888572657A}"/>
  <tableColumns count="4">
    <tableColumn id="1" xr3:uid="{AE85A09A-8AA2-6F46-AADF-7AED2A18C99B}" name="N° article" dataDxfId="49"/>
    <tableColumn id="3" xr3:uid="{1BF35EF3-7D96-FE42-8769-37E5CFE96930}" name="Tarif appliqué" dataDxfId="48"/>
    <tableColumn id="2" xr3:uid="{1BFC39D2-6B7F-0E41-8F31-721A252AC184}" name="Correction_x000a_Tarif appliqué" dataDxfId="47">
      <calculatedColumnFormula>IF(_xlfn.XLOOKUP(_8.2.Recherche_imbriquée[[#This Row],[N° article]],_8.1.Recherche_imbriquée[N° article],_8.1.Recherche_imbriquée[Tarif 2031],"N° article inconnu")=0,
_xlfn.XLOOKUP(_8.2.Recherche_imbriquée[[#This Row],[N° article]],_8.1.Recherche_imbriquée[N° article],_8.1.Recherche_imbriquée[Tarif 2030],"N° article inconnu"),
_xlfn.XLOOKUP(_8.2.Recherche_imbriquée[[#This Row],[N° article]],_8.1.Recherche_imbriquée[N° article],_8.1.Recherche_imbriquée[Tarif 2031],"N° article inconnu"))</calculatedColumnFormula>
    </tableColumn>
    <tableColumn id="4" xr3:uid="{21485C5A-5015-7B46-B192-E7EF562D0E90}" name="Excel &lt; 2021_x000a_Tarif appliqué" dataDxfId="46">
      <calculatedColumnFormula>IFERROR(IF(VLOOKUP(_8.2.Recherche_imbriquée[[#This Row],[N° article]],_8.1.Recherche_imbriquée[],3,FALSE)=0,
VLOOKUP(_8.2.Recherche_imbriquée[[#This Row],[N° article]],_8.1.Recherche_imbriquée[],2,FALSE),
VLOOKUP(_8.2.Recherche_imbriquée[[#This Row],[N° article]],_8.1.Recherche_imbriquée[],3,FALSE)),"N° article inconnu")</calculatedColumnFormula>
    </tableColumn>
  </tableColumns>
  <tableStyleInfo name="Morpheus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2834C69C-0942-954B-A009-8BA30B938DB8}" name="_11.Supprimer_lignes_vides" displayName="_11.Supprimer_lignes_vides" ref="A4:C43" totalsRowShown="0" headerRowDxfId="45" dataDxfId="44">
  <autoFilter ref="A4:C43" xr:uid="{A711964F-AD2F-42C3-84CF-F2C3A58377E5}"/>
  <tableColumns count="3">
    <tableColumn id="1" xr3:uid="{CED8C2F3-FA44-7C4D-879B-52D800CD63C0}" name="Nom" dataDxfId="43"/>
    <tableColumn id="10" xr3:uid="{15FA0CAC-BD01-7B45-A490-6C6D73EC6FBB}" name="Prénom" dataDxfId="42"/>
    <tableColumn id="4" xr3:uid="{FC520E28-3CAC-2648-8883-29BF65BE89AF}" name="Mail" dataDxfId="41"/>
  </tableColumns>
  <tableStyleInfo name="Style de tableau 1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55F9DBA-F046-FB42-9EBD-632976BA5BBC}" name="_13.Doublons" displayName="_13.Doublons" ref="A13:G50" totalsRowShown="0" headerRowDxfId="40" dataDxfId="39">
  <autoFilter ref="A13:G50" xr:uid="{A711964F-AD2F-42C3-84CF-F2C3A58377E5}"/>
  <tableColumns count="7">
    <tableColumn id="1" xr3:uid="{4D2AC922-B384-AD4E-912A-9E6AE29D5463}" name="Nom" dataDxfId="38"/>
    <tableColumn id="10" xr3:uid="{97EC1575-9B89-5641-B188-308F8DC4FE1D}" name="Prénom" dataDxfId="37"/>
    <tableColumn id="4" xr3:uid="{72E35935-3ED5-0A4A-B1D1-2C12C8A00385}" name="Mail" dataDxfId="36"/>
    <tableColumn id="3" xr3:uid="{94A5411E-3BA9-E745-8F93-7C01057534BD}" name="JOINDRE.TEXTE" dataDxfId="35"/>
    <tableColumn id="9" xr3:uid="{74895065-A107-7D48-9565-24896E10D7E2}" name="Doublon ?" dataDxfId="34"/>
    <tableColumn id="5" xr3:uid="{1511A5B4-4393-4647-B9C4-8BAC57D0F4F8}" name="Correction_x000a_JOINDRE.TEXTE" dataDxfId="33">
      <calculatedColumnFormula>_xlfn.TEXTJOIN(" - ",TRUE,_13.Doublons[[#This Row],[Nom]:[Mail]])</calculatedColumnFormula>
    </tableColumn>
    <tableColumn id="2" xr3:uid="{AE6B911E-0BE9-8B4B-950C-7725523CF404}" name="Correction_x000a_Doublon ?" dataDxfId="32">
      <calculatedColumnFormula>IF(_13.Doublons[[#This Row],[Nom]]="","",IF(COUNTIFS(_13.Doublons[Correction
JOINDRE.TEXTE],_13.Doublons[[#This Row],[Correction
JOINDRE.TEXTE]])=1,"Valeur unique","Doublon"))</calculatedColumnFormula>
    </tableColumn>
  </tableColumns>
  <tableStyleInfo name="Style de tableau 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youtu.be/jueNsolO7Ww" TargetMode="Externa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youtu.be/jueNsolO7Ww" TargetMode="Externa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table" Target="../tables/table6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youtu.be/jueNsolO7Ww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youtu.be/jueNsolO7Ww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youtu.be/jueNsolO7Ww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youtu.be/jueNsolO7Ww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208740-35DA-B641-AC8D-76A3F1FB0678}">
  <sheetPr>
    <tabColor theme="8" tint="0.79998168889431442"/>
  </sheetPr>
  <dimension ref="A1:I100"/>
  <sheetViews>
    <sheetView showGridLines="0" tabSelected="1" workbookViewId="0">
      <selection activeCell="C5" sqref="C5"/>
    </sheetView>
  </sheetViews>
  <sheetFormatPr baseColWidth="10" defaultColWidth="12.1640625" defaultRowHeight="15" x14ac:dyDescent="0.2"/>
  <cols>
    <col min="1" max="1" width="13.83203125" style="1" customWidth="1"/>
    <col min="2" max="2" width="20.6640625" style="1" customWidth="1"/>
    <col min="3" max="3" width="25.83203125" style="1" customWidth="1"/>
    <col min="4" max="4" width="20.83203125" style="1" customWidth="1"/>
    <col min="5" max="5" width="24.83203125" style="1" customWidth="1"/>
    <col min="6" max="6" width="17.83203125" style="1" customWidth="1"/>
    <col min="7" max="7" width="5.83203125" style="1" customWidth="1"/>
    <col min="8" max="8" width="10.83203125" style="1" customWidth="1"/>
    <col min="9" max="9" width="20.83203125" style="1" customWidth="1"/>
    <col min="10" max="10" width="10.83203125" style="1" customWidth="1"/>
    <col min="11" max="16384" width="12.1640625" style="1"/>
  </cols>
  <sheetData>
    <row r="1" spans="1:9" ht="16" x14ac:dyDescent="0.2">
      <c r="A1" s="55" t="s">
        <v>128</v>
      </c>
      <c r="B1" s="56"/>
      <c r="C1" s="56"/>
      <c r="D1" s="56"/>
      <c r="E1" s="56"/>
      <c r="F1" s="57"/>
      <c r="G1" s="58"/>
      <c r="H1" s="51" t="s">
        <v>354</v>
      </c>
      <c r="I1" s="52"/>
    </row>
    <row r="2" spans="1:9" x14ac:dyDescent="0.2">
      <c r="A2" s="59" t="s">
        <v>328</v>
      </c>
      <c r="B2" s="60"/>
      <c r="C2" s="60"/>
      <c r="D2" s="60"/>
      <c r="E2" s="60"/>
      <c r="F2" s="61"/>
      <c r="G2" s="62"/>
      <c r="H2" s="53"/>
      <c r="I2" s="54"/>
    </row>
    <row r="4" spans="1:9" ht="32" x14ac:dyDescent="0.2">
      <c r="A4" s="27" t="s">
        <v>229</v>
      </c>
      <c r="B4" s="27" t="s">
        <v>228</v>
      </c>
      <c r="C4" s="27" t="s">
        <v>326</v>
      </c>
      <c r="D4" s="29" t="s">
        <v>159</v>
      </c>
      <c r="E4" s="29" t="s">
        <v>331</v>
      </c>
      <c r="F4" s="29" t="s">
        <v>160</v>
      </c>
      <c r="H4" s="1" t="s">
        <v>327</v>
      </c>
      <c r="I4" s="1" t="s">
        <v>228</v>
      </c>
    </row>
    <row r="5" spans="1:9" ht="16" x14ac:dyDescent="0.2">
      <c r="A5" s="13" t="s">
        <v>230</v>
      </c>
      <c r="B5" s="13" t="s">
        <v>226</v>
      </c>
      <c r="C5" s="14"/>
      <c r="D5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5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5" s="13" t="e">
        <f>VLOOKUP(_6.1.Hiérarchiser_données[[#This Row],[Étape]],_6.2.Hiérarchiser_données[],1)&amp;" - "&amp;_6.1.Hiérarchiser_données[[#This Row],[Étape]]</f>
        <v>#N/A</v>
      </c>
      <c r="H5" s="28">
        <v>0</v>
      </c>
      <c r="I5" s="1" t="s">
        <v>224</v>
      </c>
    </row>
    <row r="6" spans="1:9" ht="16" x14ac:dyDescent="0.2">
      <c r="A6" s="13" t="s">
        <v>231</v>
      </c>
      <c r="B6" s="13" t="s">
        <v>227</v>
      </c>
      <c r="C6" s="14"/>
      <c r="D6" s="13" t="str">
        <f>_xlfn.XLOOKUP(_6.1.Hiérarchiser_données[[#This Row],[Étape]],_6.2.Hiérarchiser_données[Étape],_6.2.Hiérarchiser_données[N°])&amp;" - "&amp;_6.1.Hiérarchiser_données[[#This Row],[Étape]]</f>
        <v>3 - Payé</v>
      </c>
      <c r="E6" s="13" t="str">
        <f>INDEX(_6.2.Hiérarchiser_données[],MATCH(_6.1.Hiérarchiser_données[[#This Row],[Étape]],_6.2.Hiérarchiser_données[Étape],FALSE),1)&amp;" - "&amp;_6.1.Hiérarchiser_données[[#This Row],[Étape]]</f>
        <v>3 - Payé</v>
      </c>
      <c r="F6" s="13" t="e">
        <f>VLOOKUP(_6.1.Hiérarchiser_données[[#This Row],[Étape]],_6.2.Hiérarchiser_données[],1)&amp;" - "&amp;_6.1.Hiérarchiser_données[[#This Row],[Étape]]</f>
        <v>#N/A</v>
      </c>
      <c r="H6" s="28">
        <v>1</v>
      </c>
      <c r="I6" s="1" t="s">
        <v>225</v>
      </c>
    </row>
    <row r="7" spans="1:9" ht="16" x14ac:dyDescent="0.2">
      <c r="A7" s="13" t="s">
        <v>232</v>
      </c>
      <c r="B7" s="13" t="s">
        <v>226</v>
      </c>
      <c r="C7" s="14"/>
      <c r="D7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7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7" s="13" t="e">
        <f>VLOOKUP(_6.1.Hiérarchiser_données[[#This Row],[Étape]],_6.2.Hiérarchiser_données[],1)&amp;" - "&amp;_6.1.Hiérarchiser_données[[#This Row],[Étape]]</f>
        <v>#N/A</v>
      </c>
      <c r="H7" s="28">
        <v>2</v>
      </c>
      <c r="I7" s="1" t="s">
        <v>226</v>
      </c>
    </row>
    <row r="8" spans="1:9" ht="16" x14ac:dyDescent="0.2">
      <c r="A8" s="13" t="s">
        <v>233</v>
      </c>
      <c r="B8" s="13" t="s">
        <v>224</v>
      </c>
      <c r="C8" s="14"/>
      <c r="D8" s="13" t="str">
        <f>_xlfn.XLOOKUP(_6.1.Hiérarchiser_données[[#This Row],[Étape]],_6.2.Hiérarchiser_données[Étape],_6.2.Hiérarchiser_données[N°])&amp;" - "&amp;_6.1.Hiérarchiser_données[[#This Row],[Étape]]</f>
        <v>0 - Non commencé</v>
      </c>
      <c r="E8" s="13" t="str">
        <f>INDEX(_6.2.Hiérarchiser_données[],MATCH(_6.1.Hiérarchiser_données[[#This Row],[Étape]],_6.2.Hiérarchiser_données[Étape],FALSE),1)&amp;" - "&amp;_6.1.Hiérarchiser_données[[#This Row],[Étape]]</f>
        <v>0 - Non commencé</v>
      </c>
      <c r="F8" s="13" t="e">
        <f>VLOOKUP(_6.1.Hiérarchiser_données[[#This Row],[Étape]],_6.2.Hiérarchiser_données[],1)&amp;" - "&amp;_6.1.Hiérarchiser_données[[#This Row],[Étape]]</f>
        <v>#N/A</v>
      </c>
      <c r="H8" s="28">
        <v>3</v>
      </c>
      <c r="I8" s="1" t="s">
        <v>227</v>
      </c>
    </row>
    <row r="9" spans="1:9" x14ac:dyDescent="0.2">
      <c r="A9" s="13" t="s">
        <v>234</v>
      </c>
      <c r="B9" s="13" t="s">
        <v>224</v>
      </c>
      <c r="C9" s="14"/>
      <c r="D9" s="13" t="str">
        <f>_xlfn.XLOOKUP(_6.1.Hiérarchiser_données[[#This Row],[Étape]],_6.2.Hiérarchiser_données[Étape],_6.2.Hiérarchiser_données[N°])&amp;" - "&amp;_6.1.Hiérarchiser_données[[#This Row],[Étape]]</f>
        <v>0 - Non commencé</v>
      </c>
      <c r="E9" s="13" t="str">
        <f>INDEX(_6.2.Hiérarchiser_données[],MATCH(_6.1.Hiérarchiser_données[[#This Row],[Étape]],_6.2.Hiérarchiser_données[Étape],FALSE),1)&amp;" - "&amp;_6.1.Hiérarchiser_données[[#This Row],[Étape]]</f>
        <v>0 - Non commencé</v>
      </c>
      <c r="F9" s="13" t="e">
        <f>VLOOKUP(_6.1.Hiérarchiser_données[[#This Row],[Étape]],_6.2.Hiérarchiser_données[],1)&amp;" - "&amp;_6.1.Hiérarchiser_données[[#This Row],[Étape]]</f>
        <v>#N/A</v>
      </c>
    </row>
    <row r="10" spans="1:9" x14ac:dyDescent="0.2">
      <c r="A10" s="13" t="s">
        <v>235</v>
      </c>
      <c r="B10" s="13" t="s">
        <v>226</v>
      </c>
      <c r="C10" s="14"/>
      <c r="D10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10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10" s="13" t="e">
        <f>VLOOKUP(_6.1.Hiérarchiser_données[[#This Row],[Étape]],_6.2.Hiérarchiser_données[],1)&amp;" - "&amp;_6.1.Hiérarchiser_données[[#This Row],[Étape]]</f>
        <v>#N/A</v>
      </c>
    </row>
    <row r="11" spans="1:9" x14ac:dyDescent="0.2">
      <c r="A11" s="13" t="s">
        <v>236</v>
      </c>
      <c r="B11" s="13" t="s">
        <v>227</v>
      </c>
      <c r="C11" s="14"/>
      <c r="D11" s="13" t="str">
        <f>_xlfn.XLOOKUP(_6.1.Hiérarchiser_données[[#This Row],[Étape]],_6.2.Hiérarchiser_données[Étape],_6.2.Hiérarchiser_données[N°])&amp;" - "&amp;_6.1.Hiérarchiser_données[[#This Row],[Étape]]</f>
        <v>3 - Payé</v>
      </c>
      <c r="E11" s="13" t="str">
        <f>INDEX(_6.2.Hiérarchiser_données[],MATCH(_6.1.Hiérarchiser_données[[#This Row],[Étape]],_6.2.Hiérarchiser_données[Étape],FALSE),1)&amp;" - "&amp;_6.1.Hiérarchiser_données[[#This Row],[Étape]]</f>
        <v>3 - Payé</v>
      </c>
      <c r="F11" s="13" t="e">
        <f>VLOOKUP(_6.1.Hiérarchiser_données[[#This Row],[Étape]],_6.2.Hiérarchiser_données[],1)&amp;" - "&amp;_6.1.Hiérarchiser_données[[#This Row],[Étape]]</f>
        <v>#N/A</v>
      </c>
    </row>
    <row r="12" spans="1:9" x14ac:dyDescent="0.2">
      <c r="A12" s="13" t="s">
        <v>237</v>
      </c>
      <c r="B12" s="13" t="s">
        <v>226</v>
      </c>
      <c r="C12" s="14"/>
      <c r="D12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12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12" s="13" t="e">
        <f>VLOOKUP(_6.1.Hiérarchiser_données[[#This Row],[Étape]],_6.2.Hiérarchiser_données[],1)&amp;" - "&amp;_6.1.Hiérarchiser_données[[#This Row],[Étape]]</f>
        <v>#N/A</v>
      </c>
    </row>
    <row r="13" spans="1:9" x14ac:dyDescent="0.2">
      <c r="A13" s="13" t="s">
        <v>238</v>
      </c>
      <c r="B13" s="13" t="s">
        <v>225</v>
      </c>
      <c r="C13" s="14"/>
      <c r="D13" s="13" t="str">
        <f>_xlfn.XLOOKUP(_6.1.Hiérarchiser_données[[#This Row],[Étape]],_6.2.Hiérarchiser_données[Étape],_6.2.Hiérarchiser_données[N°])&amp;" - "&amp;_6.1.Hiérarchiser_données[[#This Row],[Étape]]</f>
        <v>1 - En cours</v>
      </c>
      <c r="E13" s="13" t="str">
        <f>INDEX(_6.2.Hiérarchiser_données[],MATCH(_6.1.Hiérarchiser_données[[#This Row],[Étape]],_6.2.Hiérarchiser_données[Étape],FALSE),1)&amp;" - "&amp;_6.1.Hiérarchiser_données[[#This Row],[Étape]]</f>
        <v>1 - En cours</v>
      </c>
      <c r="F13" s="13" t="e">
        <f>VLOOKUP(_6.1.Hiérarchiser_données[[#This Row],[Étape]],_6.2.Hiérarchiser_données[],1)&amp;" - "&amp;_6.1.Hiérarchiser_données[[#This Row],[Étape]]</f>
        <v>#N/A</v>
      </c>
    </row>
    <row r="14" spans="1:9" x14ac:dyDescent="0.2">
      <c r="A14" s="13" t="s">
        <v>239</v>
      </c>
      <c r="B14" s="13" t="s">
        <v>225</v>
      </c>
      <c r="C14" s="14"/>
      <c r="D14" s="13" t="str">
        <f>_xlfn.XLOOKUP(_6.1.Hiérarchiser_données[[#This Row],[Étape]],_6.2.Hiérarchiser_données[Étape],_6.2.Hiérarchiser_données[N°])&amp;" - "&amp;_6.1.Hiérarchiser_données[[#This Row],[Étape]]</f>
        <v>1 - En cours</v>
      </c>
      <c r="E14" s="13" t="str">
        <f>INDEX(_6.2.Hiérarchiser_données[],MATCH(_6.1.Hiérarchiser_données[[#This Row],[Étape]],_6.2.Hiérarchiser_données[Étape],FALSE),1)&amp;" - "&amp;_6.1.Hiérarchiser_données[[#This Row],[Étape]]</f>
        <v>1 - En cours</v>
      </c>
      <c r="F14" s="13" t="e">
        <f>VLOOKUP(_6.1.Hiérarchiser_données[[#This Row],[Étape]],_6.2.Hiérarchiser_données[],1)&amp;" - "&amp;_6.1.Hiérarchiser_données[[#This Row],[Étape]]</f>
        <v>#N/A</v>
      </c>
    </row>
    <row r="15" spans="1:9" x14ac:dyDescent="0.2">
      <c r="A15" s="13" t="s">
        <v>240</v>
      </c>
      <c r="B15" s="13" t="s">
        <v>227</v>
      </c>
      <c r="C15" s="14"/>
      <c r="D15" s="13" t="str">
        <f>_xlfn.XLOOKUP(_6.1.Hiérarchiser_données[[#This Row],[Étape]],_6.2.Hiérarchiser_données[Étape],_6.2.Hiérarchiser_données[N°])&amp;" - "&amp;_6.1.Hiérarchiser_données[[#This Row],[Étape]]</f>
        <v>3 - Payé</v>
      </c>
      <c r="E15" s="13" t="str">
        <f>INDEX(_6.2.Hiérarchiser_données[],MATCH(_6.1.Hiérarchiser_données[[#This Row],[Étape]],_6.2.Hiérarchiser_données[Étape],FALSE),1)&amp;" - "&amp;_6.1.Hiérarchiser_données[[#This Row],[Étape]]</f>
        <v>3 - Payé</v>
      </c>
      <c r="F15" s="13" t="e">
        <f>VLOOKUP(_6.1.Hiérarchiser_données[[#This Row],[Étape]],_6.2.Hiérarchiser_données[],1)&amp;" - "&amp;_6.1.Hiérarchiser_données[[#This Row],[Étape]]</f>
        <v>#N/A</v>
      </c>
    </row>
    <row r="16" spans="1:9" x14ac:dyDescent="0.2">
      <c r="A16" s="13" t="s">
        <v>241</v>
      </c>
      <c r="B16" s="13" t="s">
        <v>225</v>
      </c>
      <c r="C16" s="14"/>
      <c r="D16" s="13" t="str">
        <f>_xlfn.XLOOKUP(_6.1.Hiérarchiser_données[[#This Row],[Étape]],_6.2.Hiérarchiser_données[Étape],_6.2.Hiérarchiser_données[N°])&amp;" - "&amp;_6.1.Hiérarchiser_données[[#This Row],[Étape]]</f>
        <v>1 - En cours</v>
      </c>
      <c r="E16" s="13" t="str">
        <f>INDEX(_6.2.Hiérarchiser_données[],MATCH(_6.1.Hiérarchiser_données[[#This Row],[Étape]],_6.2.Hiérarchiser_données[Étape],FALSE),1)&amp;" - "&amp;_6.1.Hiérarchiser_données[[#This Row],[Étape]]</f>
        <v>1 - En cours</v>
      </c>
      <c r="F16" s="13" t="e">
        <f>VLOOKUP(_6.1.Hiérarchiser_données[[#This Row],[Étape]],_6.2.Hiérarchiser_données[],1)&amp;" - "&amp;_6.1.Hiérarchiser_données[[#This Row],[Étape]]</f>
        <v>#N/A</v>
      </c>
    </row>
    <row r="17" spans="1:6" x14ac:dyDescent="0.2">
      <c r="A17" s="13" t="s">
        <v>242</v>
      </c>
      <c r="B17" s="13" t="s">
        <v>225</v>
      </c>
      <c r="C17" s="14"/>
      <c r="D17" s="13" t="str">
        <f>_xlfn.XLOOKUP(_6.1.Hiérarchiser_données[[#This Row],[Étape]],_6.2.Hiérarchiser_données[Étape],_6.2.Hiérarchiser_données[N°])&amp;" - "&amp;_6.1.Hiérarchiser_données[[#This Row],[Étape]]</f>
        <v>1 - En cours</v>
      </c>
      <c r="E17" s="13" t="str">
        <f>INDEX(_6.2.Hiérarchiser_données[],MATCH(_6.1.Hiérarchiser_données[[#This Row],[Étape]],_6.2.Hiérarchiser_données[Étape],FALSE),1)&amp;" - "&amp;_6.1.Hiérarchiser_données[[#This Row],[Étape]]</f>
        <v>1 - En cours</v>
      </c>
      <c r="F17" s="13" t="e">
        <f>VLOOKUP(_6.1.Hiérarchiser_données[[#This Row],[Étape]],_6.2.Hiérarchiser_données[],1)&amp;" - "&amp;_6.1.Hiérarchiser_données[[#This Row],[Étape]]</f>
        <v>#N/A</v>
      </c>
    </row>
    <row r="18" spans="1:6" x14ac:dyDescent="0.2">
      <c r="A18" s="13" t="s">
        <v>243</v>
      </c>
      <c r="B18" s="13" t="s">
        <v>225</v>
      </c>
      <c r="C18" s="14"/>
      <c r="D18" s="13" t="str">
        <f>_xlfn.XLOOKUP(_6.1.Hiérarchiser_données[[#This Row],[Étape]],_6.2.Hiérarchiser_données[Étape],_6.2.Hiérarchiser_données[N°])&amp;" - "&amp;_6.1.Hiérarchiser_données[[#This Row],[Étape]]</f>
        <v>1 - En cours</v>
      </c>
      <c r="E18" s="13" t="str">
        <f>INDEX(_6.2.Hiérarchiser_données[],MATCH(_6.1.Hiérarchiser_données[[#This Row],[Étape]],_6.2.Hiérarchiser_données[Étape],FALSE),1)&amp;" - "&amp;_6.1.Hiérarchiser_données[[#This Row],[Étape]]</f>
        <v>1 - En cours</v>
      </c>
      <c r="F18" s="13" t="e">
        <f>VLOOKUP(_6.1.Hiérarchiser_données[[#This Row],[Étape]],_6.2.Hiérarchiser_données[],1)&amp;" - "&amp;_6.1.Hiérarchiser_données[[#This Row],[Étape]]</f>
        <v>#N/A</v>
      </c>
    </row>
    <row r="19" spans="1:6" x14ac:dyDescent="0.2">
      <c r="A19" s="13" t="s">
        <v>244</v>
      </c>
      <c r="B19" s="13" t="s">
        <v>226</v>
      </c>
      <c r="C19" s="14"/>
      <c r="D19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19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19" s="13" t="e">
        <f>VLOOKUP(_6.1.Hiérarchiser_données[[#This Row],[Étape]],_6.2.Hiérarchiser_données[],1)&amp;" - "&amp;_6.1.Hiérarchiser_données[[#This Row],[Étape]]</f>
        <v>#N/A</v>
      </c>
    </row>
    <row r="20" spans="1:6" x14ac:dyDescent="0.2">
      <c r="A20" s="13" t="s">
        <v>245</v>
      </c>
      <c r="B20" s="13" t="s">
        <v>227</v>
      </c>
      <c r="C20" s="14"/>
      <c r="D20" s="13" t="str">
        <f>_xlfn.XLOOKUP(_6.1.Hiérarchiser_données[[#This Row],[Étape]],_6.2.Hiérarchiser_données[Étape],_6.2.Hiérarchiser_données[N°])&amp;" - "&amp;_6.1.Hiérarchiser_données[[#This Row],[Étape]]</f>
        <v>3 - Payé</v>
      </c>
      <c r="E20" s="13" t="str">
        <f>INDEX(_6.2.Hiérarchiser_données[],MATCH(_6.1.Hiérarchiser_données[[#This Row],[Étape]],_6.2.Hiérarchiser_données[Étape],FALSE),1)&amp;" - "&amp;_6.1.Hiérarchiser_données[[#This Row],[Étape]]</f>
        <v>3 - Payé</v>
      </c>
      <c r="F20" s="13" t="e">
        <f>VLOOKUP(_6.1.Hiérarchiser_données[[#This Row],[Étape]],_6.2.Hiérarchiser_données[],1)&amp;" - "&amp;_6.1.Hiérarchiser_données[[#This Row],[Étape]]</f>
        <v>#N/A</v>
      </c>
    </row>
    <row r="21" spans="1:6" x14ac:dyDescent="0.2">
      <c r="A21" s="13" t="s">
        <v>246</v>
      </c>
      <c r="B21" s="13" t="s">
        <v>226</v>
      </c>
      <c r="C21" s="14"/>
      <c r="D21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21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21" s="13" t="e">
        <f>VLOOKUP(_6.1.Hiérarchiser_données[[#This Row],[Étape]],_6.2.Hiérarchiser_données[],1)&amp;" - "&amp;_6.1.Hiérarchiser_données[[#This Row],[Étape]]</f>
        <v>#N/A</v>
      </c>
    </row>
    <row r="22" spans="1:6" x14ac:dyDescent="0.2">
      <c r="A22" s="13" t="s">
        <v>247</v>
      </c>
      <c r="B22" s="13" t="s">
        <v>225</v>
      </c>
      <c r="C22" s="14"/>
      <c r="D22" s="13" t="str">
        <f>_xlfn.XLOOKUP(_6.1.Hiérarchiser_données[[#This Row],[Étape]],_6.2.Hiérarchiser_données[Étape],_6.2.Hiérarchiser_données[N°])&amp;" - "&amp;_6.1.Hiérarchiser_données[[#This Row],[Étape]]</f>
        <v>1 - En cours</v>
      </c>
      <c r="E22" s="13" t="str">
        <f>INDEX(_6.2.Hiérarchiser_données[],MATCH(_6.1.Hiérarchiser_données[[#This Row],[Étape]],_6.2.Hiérarchiser_données[Étape],FALSE),1)&amp;" - "&amp;_6.1.Hiérarchiser_données[[#This Row],[Étape]]</f>
        <v>1 - En cours</v>
      </c>
      <c r="F22" s="13" t="e">
        <f>VLOOKUP(_6.1.Hiérarchiser_données[[#This Row],[Étape]],_6.2.Hiérarchiser_données[],1)&amp;" - "&amp;_6.1.Hiérarchiser_données[[#This Row],[Étape]]</f>
        <v>#N/A</v>
      </c>
    </row>
    <row r="23" spans="1:6" x14ac:dyDescent="0.2">
      <c r="A23" s="13" t="s">
        <v>248</v>
      </c>
      <c r="B23" s="13" t="s">
        <v>227</v>
      </c>
      <c r="C23" s="14"/>
      <c r="D23" s="13" t="str">
        <f>_xlfn.XLOOKUP(_6.1.Hiérarchiser_données[[#This Row],[Étape]],_6.2.Hiérarchiser_données[Étape],_6.2.Hiérarchiser_données[N°])&amp;" - "&amp;_6.1.Hiérarchiser_données[[#This Row],[Étape]]</f>
        <v>3 - Payé</v>
      </c>
      <c r="E23" s="13" t="str">
        <f>INDEX(_6.2.Hiérarchiser_données[],MATCH(_6.1.Hiérarchiser_données[[#This Row],[Étape]],_6.2.Hiérarchiser_données[Étape],FALSE),1)&amp;" - "&amp;_6.1.Hiérarchiser_données[[#This Row],[Étape]]</f>
        <v>3 - Payé</v>
      </c>
      <c r="F23" s="13" t="e">
        <f>VLOOKUP(_6.1.Hiérarchiser_données[[#This Row],[Étape]],_6.2.Hiérarchiser_données[],1)&amp;" - "&amp;_6.1.Hiérarchiser_données[[#This Row],[Étape]]</f>
        <v>#N/A</v>
      </c>
    </row>
    <row r="24" spans="1:6" x14ac:dyDescent="0.2">
      <c r="A24" s="13" t="s">
        <v>249</v>
      </c>
      <c r="B24" s="13" t="s">
        <v>224</v>
      </c>
      <c r="C24" s="14"/>
      <c r="D24" s="13" t="str">
        <f>_xlfn.XLOOKUP(_6.1.Hiérarchiser_données[[#This Row],[Étape]],_6.2.Hiérarchiser_données[Étape],_6.2.Hiérarchiser_données[N°])&amp;" - "&amp;_6.1.Hiérarchiser_données[[#This Row],[Étape]]</f>
        <v>0 - Non commencé</v>
      </c>
      <c r="E24" s="13" t="str">
        <f>INDEX(_6.2.Hiérarchiser_données[],MATCH(_6.1.Hiérarchiser_données[[#This Row],[Étape]],_6.2.Hiérarchiser_données[Étape],FALSE),1)&amp;" - "&amp;_6.1.Hiérarchiser_données[[#This Row],[Étape]]</f>
        <v>0 - Non commencé</v>
      </c>
      <c r="F24" s="13" t="e">
        <f>VLOOKUP(_6.1.Hiérarchiser_données[[#This Row],[Étape]],_6.2.Hiérarchiser_données[],1)&amp;" - "&amp;_6.1.Hiérarchiser_données[[#This Row],[Étape]]</f>
        <v>#N/A</v>
      </c>
    </row>
    <row r="25" spans="1:6" x14ac:dyDescent="0.2">
      <c r="A25" s="13" t="s">
        <v>250</v>
      </c>
      <c r="B25" s="13" t="s">
        <v>224</v>
      </c>
      <c r="C25" s="14"/>
      <c r="D25" s="13" t="str">
        <f>_xlfn.XLOOKUP(_6.1.Hiérarchiser_données[[#This Row],[Étape]],_6.2.Hiérarchiser_données[Étape],_6.2.Hiérarchiser_données[N°])&amp;" - "&amp;_6.1.Hiérarchiser_données[[#This Row],[Étape]]</f>
        <v>0 - Non commencé</v>
      </c>
      <c r="E25" s="13" t="str">
        <f>INDEX(_6.2.Hiérarchiser_données[],MATCH(_6.1.Hiérarchiser_données[[#This Row],[Étape]],_6.2.Hiérarchiser_données[Étape],FALSE),1)&amp;" - "&amp;_6.1.Hiérarchiser_données[[#This Row],[Étape]]</f>
        <v>0 - Non commencé</v>
      </c>
      <c r="F25" s="13" t="e">
        <f>VLOOKUP(_6.1.Hiérarchiser_données[[#This Row],[Étape]],_6.2.Hiérarchiser_données[],1)&amp;" - "&amp;_6.1.Hiérarchiser_données[[#This Row],[Étape]]</f>
        <v>#N/A</v>
      </c>
    </row>
    <row r="26" spans="1:6" x14ac:dyDescent="0.2">
      <c r="A26" s="13" t="s">
        <v>251</v>
      </c>
      <c r="B26" s="13" t="s">
        <v>226</v>
      </c>
      <c r="C26" s="14"/>
      <c r="D26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26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26" s="13" t="e">
        <f>VLOOKUP(_6.1.Hiérarchiser_données[[#This Row],[Étape]],_6.2.Hiérarchiser_données[],1)&amp;" - "&amp;_6.1.Hiérarchiser_données[[#This Row],[Étape]]</f>
        <v>#N/A</v>
      </c>
    </row>
    <row r="27" spans="1:6" x14ac:dyDescent="0.2">
      <c r="A27" s="13" t="s">
        <v>252</v>
      </c>
      <c r="B27" s="13" t="s">
        <v>225</v>
      </c>
      <c r="C27" s="14"/>
      <c r="D27" s="13" t="str">
        <f>_xlfn.XLOOKUP(_6.1.Hiérarchiser_données[[#This Row],[Étape]],_6.2.Hiérarchiser_données[Étape],_6.2.Hiérarchiser_données[N°])&amp;" - "&amp;_6.1.Hiérarchiser_données[[#This Row],[Étape]]</f>
        <v>1 - En cours</v>
      </c>
      <c r="E27" s="13" t="str">
        <f>INDEX(_6.2.Hiérarchiser_données[],MATCH(_6.1.Hiérarchiser_données[[#This Row],[Étape]],_6.2.Hiérarchiser_données[Étape],FALSE),1)&amp;" - "&amp;_6.1.Hiérarchiser_données[[#This Row],[Étape]]</f>
        <v>1 - En cours</v>
      </c>
      <c r="F27" s="13" t="e">
        <f>VLOOKUP(_6.1.Hiérarchiser_données[[#This Row],[Étape]],_6.2.Hiérarchiser_données[],1)&amp;" - "&amp;_6.1.Hiérarchiser_données[[#This Row],[Étape]]</f>
        <v>#N/A</v>
      </c>
    </row>
    <row r="28" spans="1:6" x14ac:dyDescent="0.2">
      <c r="A28" s="13" t="s">
        <v>253</v>
      </c>
      <c r="B28" s="13" t="s">
        <v>225</v>
      </c>
      <c r="C28" s="14"/>
      <c r="D28" s="13" t="str">
        <f>_xlfn.XLOOKUP(_6.1.Hiérarchiser_données[[#This Row],[Étape]],_6.2.Hiérarchiser_données[Étape],_6.2.Hiérarchiser_données[N°])&amp;" - "&amp;_6.1.Hiérarchiser_données[[#This Row],[Étape]]</f>
        <v>1 - En cours</v>
      </c>
      <c r="E28" s="13" t="str">
        <f>INDEX(_6.2.Hiérarchiser_données[],MATCH(_6.1.Hiérarchiser_données[[#This Row],[Étape]],_6.2.Hiérarchiser_données[Étape],FALSE),1)&amp;" - "&amp;_6.1.Hiérarchiser_données[[#This Row],[Étape]]</f>
        <v>1 - En cours</v>
      </c>
      <c r="F28" s="13" t="e">
        <f>VLOOKUP(_6.1.Hiérarchiser_données[[#This Row],[Étape]],_6.2.Hiérarchiser_données[],1)&amp;" - "&amp;_6.1.Hiérarchiser_données[[#This Row],[Étape]]</f>
        <v>#N/A</v>
      </c>
    </row>
    <row r="29" spans="1:6" x14ac:dyDescent="0.2">
      <c r="A29" s="13" t="s">
        <v>254</v>
      </c>
      <c r="B29" s="13" t="s">
        <v>227</v>
      </c>
      <c r="C29" s="14"/>
      <c r="D29" s="13" t="str">
        <f>_xlfn.XLOOKUP(_6.1.Hiérarchiser_données[[#This Row],[Étape]],_6.2.Hiérarchiser_données[Étape],_6.2.Hiérarchiser_données[N°])&amp;" - "&amp;_6.1.Hiérarchiser_données[[#This Row],[Étape]]</f>
        <v>3 - Payé</v>
      </c>
      <c r="E29" s="13" t="str">
        <f>INDEX(_6.2.Hiérarchiser_données[],MATCH(_6.1.Hiérarchiser_données[[#This Row],[Étape]],_6.2.Hiérarchiser_données[Étape],FALSE),1)&amp;" - "&amp;_6.1.Hiérarchiser_données[[#This Row],[Étape]]</f>
        <v>3 - Payé</v>
      </c>
      <c r="F29" s="13" t="e">
        <f>VLOOKUP(_6.1.Hiérarchiser_données[[#This Row],[Étape]],_6.2.Hiérarchiser_données[],1)&amp;" - "&amp;_6.1.Hiérarchiser_données[[#This Row],[Étape]]</f>
        <v>#N/A</v>
      </c>
    </row>
    <row r="30" spans="1:6" x14ac:dyDescent="0.2">
      <c r="A30" s="13" t="s">
        <v>255</v>
      </c>
      <c r="B30" s="13" t="s">
        <v>226</v>
      </c>
      <c r="C30" s="14"/>
      <c r="D30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30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30" s="13" t="e">
        <f>VLOOKUP(_6.1.Hiérarchiser_données[[#This Row],[Étape]],_6.2.Hiérarchiser_données[],1)&amp;" - "&amp;_6.1.Hiérarchiser_données[[#This Row],[Étape]]</f>
        <v>#N/A</v>
      </c>
    </row>
    <row r="31" spans="1:6" x14ac:dyDescent="0.2">
      <c r="A31" s="13" t="s">
        <v>256</v>
      </c>
      <c r="B31" s="13" t="s">
        <v>224</v>
      </c>
      <c r="C31" s="14"/>
      <c r="D31" s="13" t="str">
        <f>_xlfn.XLOOKUP(_6.1.Hiérarchiser_données[[#This Row],[Étape]],_6.2.Hiérarchiser_données[Étape],_6.2.Hiérarchiser_données[N°])&amp;" - "&amp;_6.1.Hiérarchiser_données[[#This Row],[Étape]]</f>
        <v>0 - Non commencé</v>
      </c>
      <c r="E31" s="13" t="str">
        <f>INDEX(_6.2.Hiérarchiser_données[],MATCH(_6.1.Hiérarchiser_données[[#This Row],[Étape]],_6.2.Hiérarchiser_données[Étape],FALSE),1)&amp;" - "&amp;_6.1.Hiérarchiser_données[[#This Row],[Étape]]</f>
        <v>0 - Non commencé</v>
      </c>
      <c r="F31" s="13" t="e">
        <f>VLOOKUP(_6.1.Hiérarchiser_données[[#This Row],[Étape]],_6.2.Hiérarchiser_données[],1)&amp;" - "&amp;_6.1.Hiérarchiser_données[[#This Row],[Étape]]</f>
        <v>#N/A</v>
      </c>
    </row>
    <row r="32" spans="1:6" x14ac:dyDescent="0.2">
      <c r="A32" s="13" t="s">
        <v>257</v>
      </c>
      <c r="B32" s="13" t="s">
        <v>224</v>
      </c>
      <c r="C32" s="14"/>
      <c r="D32" s="13" t="str">
        <f>_xlfn.XLOOKUP(_6.1.Hiérarchiser_données[[#This Row],[Étape]],_6.2.Hiérarchiser_données[Étape],_6.2.Hiérarchiser_données[N°])&amp;" - "&amp;_6.1.Hiérarchiser_données[[#This Row],[Étape]]</f>
        <v>0 - Non commencé</v>
      </c>
      <c r="E32" s="13" t="str">
        <f>INDEX(_6.2.Hiérarchiser_données[],MATCH(_6.1.Hiérarchiser_données[[#This Row],[Étape]],_6.2.Hiérarchiser_données[Étape],FALSE),1)&amp;" - "&amp;_6.1.Hiérarchiser_données[[#This Row],[Étape]]</f>
        <v>0 - Non commencé</v>
      </c>
      <c r="F32" s="13" t="e">
        <f>VLOOKUP(_6.1.Hiérarchiser_données[[#This Row],[Étape]],_6.2.Hiérarchiser_données[],1)&amp;" - "&amp;_6.1.Hiérarchiser_données[[#This Row],[Étape]]</f>
        <v>#N/A</v>
      </c>
    </row>
    <row r="33" spans="1:6" x14ac:dyDescent="0.2">
      <c r="A33" s="13" t="s">
        <v>258</v>
      </c>
      <c r="B33" s="13" t="s">
        <v>227</v>
      </c>
      <c r="C33" s="14"/>
      <c r="D33" s="13" t="str">
        <f>_xlfn.XLOOKUP(_6.1.Hiérarchiser_données[[#This Row],[Étape]],_6.2.Hiérarchiser_données[Étape],_6.2.Hiérarchiser_données[N°])&amp;" - "&amp;_6.1.Hiérarchiser_données[[#This Row],[Étape]]</f>
        <v>3 - Payé</v>
      </c>
      <c r="E33" s="13" t="str">
        <f>INDEX(_6.2.Hiérarchiser_données[],MATCH(_6.1.Hiérarchiser_données[[#This Row],[Étape]],_6.2.Hiérarchiser_données[Étape],FALSE),1)&amp;" - "&amp;_6.1.Hiérarchiser_données[[#This Row],[Étape]]</f>
        <v>3 - Payé</v>
      </c>
      <c r="F33" s="13" t="e">
        <f>VLOOKUP(_6.1.Hiérarchiser_données[[#This Row],[Étape]],_6.2.Hiérarchiser_données[],1)&amp;" - "&amp;_6.1.Hiérarchiser_données[[#This Row],[Étape]]</f>
        <v>#N/A</v>
      </c>
    </row>
    <row r="34" spans="1:6" x14ac:dyDescent="0.2">
      <c r="A34" s="13" t="s">
        <v>259</v>
      </c>
      <c r="B34" s="13" t="s">
        <v>226</v>
      </c>
      <c r="C34" s="14"/>
      <c r="D34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34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34" s="13" t="e">
        <f>VLOOKUP(_6.1.Hiérarchiser_données[[#This Row],[Étape]],_6.2.Hiérarchiser_données[],1)&amp;" - "&amp;_6.1.Hiérarchiser_données[[#This Row],[Étape]]</f>
        <v>#N/A</v>
      </c>
    </row>
    <row r="35" spans="1:6" x14ac:dyDescent="0.2">
      <c r="A35" s="13" t="s">
        <v>260</v>
      </c>
      <c r="B35" s="13" t="s">
        <v>224</v>
      </c>
      <c r="C35" s="14"/>
      <c r="D35" s="13" t="str">
        <f>_xlfn.XLOOKUP(_6.1.Hiérarchiser_données[[#This Row],[Étape]],_6.2.Hiérarchiser_données[Étape],_6.2.Hiérarchiser_données[N°])&amp;" - "&amp;_6.1.Hiérarchiser_données[[#This Row],[Étape]]</f>
        <v>0 - Non commencé</v>
      </c>
      <c r="E35" s="13" t="str">
        <f>INDEX(_6.2.Hiérarchiser_données[],MATCH(_6.1.Hiérarchiser_données[[#This Row],[Étape]],_6.2.Hiérarchiser_données[Étape],FALSE),1)&amp;" - "&amp;_6.1.Hiérarchiser_données[[#This Row],[Étape]]</f>
        <v>0 - Non commencé</v>
      </c>
      <c r="F35" s="13" t="e">
        <f>VLOOKUP(_6.1.Hiérarchiser_données[[#This Row],[Étape]],_6.2.Hiérarchiser_données[],1)&amp;" - "&amp;_6.1.Hiérarchiser_données[[#This Row],[Étape]]</f>
        <v>#N/A</v>
      </c>
    </row>
    <row r="36" spans="1:6" x14ac:dyDescent="0.2">
      <c r="A36" s="13" t="s">
        <v>261</v>
      </c>
      <c r="B36" s="13" t="s">
        <v>227</v>
      </c>
      <c r="C36" s="14"/>
      <c r="D36" s="13" t="str">
        <f>_xlfn.XLOOKUP(_6.1.Hiérarchiser_données[[#This Row],[Étape]],_6.2.Hiérarchiser_données[Étape],_6.2.Hiérarchiser_données[N°])&amp;" - "&amp;_6.1.Hiérarchiser_données[[#This Row],[Étape]]</f>
        <v>3 - Payé</v>
      </c>
      <c r="E36" s="13" t="str">
        <f>INDEX(_6.2.Hiérarchiser_données[],MATCH(_6.1.Hiérarchiser_données[[#This Row],[Étape]],_6.2.Hiérarchiser_données[Étape],FALSE),1)&amp;" - "&amp;_6.1.Hiérarchiser_données[[#This Row],[Étape]]</f>
        <v>3 - Payé</v>
      </c>
      <c r="F36" s="13" t="e">
        <f>VLOOKUP(_6.1.Hiérarchiser_données[[#This Row],[Étape]],_6.2.Hiérarchiser_données[],1)&amp;" - "&amp;_6.1.Hiérarchiser_données[[#This Row],[Étape]]</f>
        <v>#N/A</v>
      </c>
    </row>
    <row r="37" spans="1:6" x14ac:dyDescent="0.2">
      <c r="A37" s="13" t="s">
        <v>262</v>
      </c>
      <c r="B37" s="13" t="s">
        <v>227</v>
      </c>
      <c r="C37" s="14"/>
      <c r="D37" s="13" t="str">
        <f>_xlfn.XLOOKUP(_6.1.Hiérarchiser_données[[#This Row],[Étape]],_6.2.Hiérarchiser_données[Étape],_6.2.Hiérarchiser_données[N°])&amp;" - "&amp;_6.1.Hiérarchiser_données[[#This Row],[Étape]]</f>
        <v>3 - Payé</v>
      </c>
      <c r="E37" s="13" t="str">
        <f>INDEX(_6.2.Hiérarchiser_données[],MATCH(_6.1.Hiérarchiser_données[[#This Row],[Étape]],_6.2.Hiérarchiser_données[Étape],FALSE),1)&amp;" - "&amp;_6.1.Hiérarchiser_données[[#This Row],[Étape]]</f>
        <v>3 - Payé</v>
      </c>
      <c r="F37" s="13" t="e">
        <f>VLOOKUP(_6.1.Hiérarchiser_données[[#This Row],[Étape]],_6.2.Hiérarchiser_données[],1)&amp;" - "&amp;_6.1.Hiérarchiser_données[[#This Row],[Étape]]</f>
        <v>#N/A</v>
      </c>
    </row>
    <row r="38" spans="1:6" x14ac:dyDescent="0.2">
      <c r="A38" s="13" t="s">
        <v>263</v>
      </c>
      <c r="B38" s="13" t="s">
        <v>224</v>
      </c>
      <c r="C38" s="14"/>
      <c r="D38" s="13" t="str">
        <f>_xlfn.XLOOKUP(_6.1.Hiérarchiser_données[[#This Row],[Étape]],_6.2.Hiérarchiser_données[Étape],_6.2.Hiérarchiser_données[N°])&amp;" - "&amp;_6.1.Hiérarchiser_données[[#This Row],[Étape]]</f>
        <v>0 - Non commencé</v>
      </c>
      <c r="E38" s="13" t="str">
        <f>INDEX(_6.2.Hiérarchiser_données[],MATCH(_6.1.Hiérarchiser_données[[#This Row],[Étape]],_6.2.Hiérarchiser_données[Étape],FALSE),1)&amp;" - "&amp;_6.1.Hiérarchiser_données[[#This Row],[Étape]]</f>
        <v>0 - Non commencé</v>
      </c>
      <c r="F38" s="13" t="e">
        <f>VLOOKUP(_6.1.Hiérarchiser_données[[#This Row],[Étape]],_6.2.Hiérarchiser_données[],1)&amp;" - "&amp;_6.1.Hiérarchiser_données[[#This Row],[Étape]]</f>
        <v>#N/A</v>
      </c>
    </row>
    <row r="39" spans="1:6" x14ac:dyDescent="0.2">
      <c r="A39" s="13" t="s">
        <v>264</v>
      </c>
      <c r="B39" s="13" t="s">
        <v>225</v>
      </c>
      <c r="C39" s="14"/>
      <c r="D39" s="13" t="str">
        <f>_xlfn.XLOOKUP(_6.1.Hiérarchiser_données[[#This Row],[Étape]],_6.2.Hiérarchiser_données[Étape],_6.2.Hiérarchiser_données[N°])&amp;" - "&amp;_6.1.Hiérarchiser_données[[#This Row],[Étape]]</f>
        <v>1 - En cours</v>
      </c>
      <c r="E39" s="13" t="str">
        <f>INDEX(_6.2.Hiérarchiser_données[],MATCH(_6.1.Hiérarchiser_données[[#This Row],[Étape]],_6.2.Hiérarchiser_données[Étape],FALSE),1)&amp;" - "&amp;_6.1.Hiérarchiser_données[[#This Row],[Étape]]</f>
        <v>1 - En cours</v>
      </c>
      <c r="F39" s="13" t="e">
        <f>VLOOKUP(_6.1.Hiérarchiser_données[[#This Row],[Étape]],_6.2.Hiérarchiser_données[],1)&amp;" - "&amp;_6.1.Hiérarchiser_données[[#This Row],[Étape]]</f>
        <v>#N/A</v>
      </c>
    </row>
    <row r="40" spans="1:6" x14ac:dyDescent="0.2">
      <c r="A40" s="13" t="s">
        <v>265</v>
      </c>
      <c r="B40" s="13" t="s">
        <v>224</v>
      </c>
      <c r="C40" s="14"/>
      <c r="D40" s="13" t="str">
        <f>_xlfn.XLOOKUP(_6.1.Hiérarchiser_données[[#This Row],[Étape]],_6.2.Hiérarchiser_données[Étape],_6.2.Hiérarchiser_données[N°])&amp;" - "&amp;_6.1.Hiérarchiser_données[[#This Row],[Étape]]</f>
        <v>0 - Non commencé</v>
      </c>
      <c r="E40" s="13" t="str">
        <f>INDEX(_6.2.Hiérarchiser_données[],MATCH(_6.1.Hiérarchiser_données[[#This Row],[Étape]],_6.2.Hiérarchiser_données[Étape],FALSE),1)&amp;" - "&amp;_6.1.Hiérarchiser_données[[#This Row],[Étape]]</f>
        <v>0 - Non commencé</v>
      </c>
      <c r="F40" s="13" t="e">
        <f>VLOOKUP(_6.1.Hiérarchiser_données[[#This Row],[Étape]],_6.2.Hiérarchiser_données[],1)&amp;" - "&amp;_6.1.Hiérarchiser_données[[#This Row],[Étape]]</f>
        <v>#N/A</v>
      </c>
    </row>
    <row r="41" spans="1:6" x14ac:dyDescent="0.2">
      <c r="A41" s="13" t="s">
        <v>266</v>
      </c>
      <c r="B41" s="13" t="s">
        <v>226</v>
      </c>
      <c r="C41" s="14"/>
      <c r="D41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41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41" s="13" t="e">
        <f>VLOOKUP(_6.1.Hiérarchiser_données[[#This Row],[Étape]],_6.2.Hiérarchiser_données[],1)&amp;" - "&amp;_6.1.Hiérarchiser_données[[#This Row],[Étape]]</f>
        <v>#N/A</v>
      </c>
    </row>
    <row r="42" spans="1:6" x14ac:dyDescent="0.2">
      <c r="A42" s="13" t="s">
        <v>267</v>
      </c>
      <c r="B42" s="13" t="s">
        <v>225</v>
      </c>
      <c r="C42" s="14"/>
      <c r="D42" s="13" t="str">
        <f>_xlfn.XLOOKUP(_6.1.Hiérarchiser_données[[#This Row],[Étape]],_6.2.Hiérarchiser_données[Étape],_6.2.Hiérarchiser_données[N°])&amp;" - "&amp;_6.1.Hiérarchiser_données[[#This Row],[Étape]]</f>
        <v>1 - En cours</v>
      </c>
      <c r="E42" s="13" t="str">
        <f>INDEX(_6.2.Hiérarchiser_données[],MATCH(_6.1.Hiérarchiser_données[[#This Row],[Étape]],_6.2.Hiérarchiser_données[Étape],FALSE),1)&amp;" - "&amp;_6.1.Hiérarchiser_données[[#This Row],[Étape]]</f>
        <v>1 - En cours</v>
      </c>
      <c r="F42" s="13" t="e">
        <f>VLOOKUP(_6.1.Hiérarchiser_données[[#This Row],[Étape]],_6.2.Hiérarchiser_données[],1)&amp;" - "&amp;_6.1.Hiérarchiser_données[[#This Row],[Étape]]</f>
        <v>#N/A</v>
      </c>
    </row>
    <row r="43" spans="1:6" x14ac:dyDescent="0.2">
      <c r="A43" s="13" t="s">
        <v>268</v>
      </c>
      <c r="B43" s="13" t="s">
        <v>224</v>
      </c>
      <c r="C43" s="14"/>
      <c r="D43" s="13" t="str">
        <f>_xlfn.XLOOKUP(_6.1.Hiérarchiser_données[[#This Row],[Étape]],_6.2.Hiérarchiser_données[Étape],_6.2.Hiérarchiser_données[N°])&amp;" - "&amp;_6.1.Hiérarchiser_données[[#This Row],[Étape]]</f>
        <v>0 - Non commencé</v>
      </c>
      <c r="E43" s="13" t="str">
        <f>INDEX(_6.2.Hiérarchiser_données[],MATCH(_6.1.Hiérarchiser_données[[#This Row],[Étape]],_6.2.Hiérarchiser_données[Étape],FALSE),1)&amp;" - "&amp;_6.1.Hiérarchiser_données[[#This Row],[Étape]]</f>
        <v>0 - Non commencé</v>
      </c>
      <c r="F43" s="13" t="e">
        <f>VLOOKUP(_6.1.Hiérarchiser_données[[#This Row],[Étape]],_6.2.Hiérarchiser_données[],1)&amp;" - "&amp;_6.1.Hiérarchiser_données[[#This Row],[Étape]]</f>
        <v>#N/A</v>
      </c>
    </row>
    <row r="44" spans="1:6" x14ac:dyDescent="0.2">
      <c r="A44" s="13" t="s">
        <v>269</v>
      </c>
      <c r="B44" s="13" t="s">
        <v>226</v>
      </c>
      <c r="C44" s="14"/>
      <c r="D44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44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44" s="13" t="e">
        <f>VLOOKUP(_6.1.Hiérarchiser_données[[#This Row],[Étape]],_6.2.Hiérarchiser_données[],1)&amp;" - "&amp;_6.1.Hiérarchiser_données[[#This Row],[Étape]]</f>
        <v>#N/A</v>
      </c>
    </row>
    <row r="45" spans="1:6" x14ac:dyDescent="0.2">
      <c r="A45" s="13" t="s">
        <v>270</v>
      </c>
      <c r="B45" s="13" t="s">
        <v>225</v>
      </c>
      <c r="C45" s="14"/>
      <c r="D45" s="13" t="str">
        <f>_xlfn.XLOOKUP(_6.1.Hiérarchiser_données[[#This Row],[Étape]],_6.2.Hiérarchiser_données[Étape],_6.2.Hiérarchiser_données[N°])&amp;" - "&amp;_6.1.Hiérarchiser_données[[#This Row],[Étape]]</f>
        <v>1 - En cours</v>
      </c>
      <c r="E45" s="13" t="str">
        <f>INDEX(_6.2.Hiérarchiser_données[],MATCH(_6.1.Hiérarchiser_données[[#This Row],[Étape]],_6.2.Hiérarchiser_données[Étape],FALSE),1)&amp;" - "&amp;_6.1.Hiérarchiser_données[[#This Row],[Étape]]</f>
        <v>1 - En cours</v>
      </c>
      <c r="F45" s="13" t="e">
        <f>VLOOKUP(_6.1.Hiérarchiser_données[[#This Row],[Étape]],_6.2.Hiérarchiser_données[],1)&amp;" - "&amp;_6.1.Hiérarchiser_données[[#This Row],[Étape]]</f>
        <v>#N/A</v>
      </c>
    </row>
    <row r="46" spans="1:6" x14ac:dyDescent="0.2">
      <c r="A46" s="13" t="s">
        <v>271</v>
      </c>
      <c r="B46" s="13" t="s">
        <v>226</v>
      </c>
      <c r="C46" s="14"/>
      <c r="D46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46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46" s="13" t="e">
        <f>VLOOKUP(_6.1.Hiérarchiser_données[[#This Row],[Étape]],_6.2.Hiérarchiser_données[],1)&amp;" - "&amp;_6.1.Hiérarchiser_données[[#This Row],[Étape]]</f>
        <v>#N/A</v>
      </c>
    </row>
    <row r="47" spans="1:6" x14ac:dyDescent="0.2">
      <c r="A47" s="13" t="s">
        <v>272</v>
      </c>
      <c r="B47" s="13" t="s">
        <v>227</v>
      </c>
      <c r="C47" s="14"/>
      <c r="D47" s="13" t="str">
        <f>_xlfn.XLOOKUP(_6.1.Hiérarchiser_données[[#This Row],[Étape]],_6.2.Hiérarchiser_données[Étape],_6.2.Hiérarchiser_données[N°])&amp;" - "&amp;_6.1.Hiérarchiser_données[[#This Row],[Étape]]</f>
        <v>3 - Payé</v>
      </c>
      <c r="E47" s="13" t="str">
        <f>INDEX(_6.2.Hiérarchiser_données[],MATCH(_6.1.Hiérarchiser_données[[#This Row],[Étape]],_6.2.Hiérarchiser_données[Étape],FALSE),1)&amp;" - "&amp;_6.1.Hiérarchiser_données[[#This Row],[Étape]]</f>
        <v>3 - Payé</v>
      </c>
      <c r="F47" s="13" t="e">
        <f>VLOOKUP(_6.1.Hiérarchiser_données[[#This Row],[Étape]],_6.2.Hiérarchiser_données[],1)&amp;" - "&amp;_6.1.Hiérarchiser_données[[#This Row],[Étape]]</f>
        <v>#N/A</v>
      </c>
    </row>
    <row r="48" spans="1:6" x14ac:dyDescent="0.2">
      <c r="A48" s="13" t="s">
        <v>273</v>
      </c>
      <c r="B48" s="13" t="s">
        <v>224</v>
      </c>
      <c r="C48" s="14"/>
      <c r="D48" s="13" t="str">
        <f>_xlfn.XLOOKUP(_6.1.Hiérarchiser_données[[#This Row],[Étape]],_6.2.Hiérarchiser_données[Étape],_6.2.Hiérarchiser_données[N°])&amp;" - "&amp;_6.1.Hiérarchiser_données[[#This Row],[Étape]]</f>
        <v>0 - Non commencé</v>
      </c>
      <c r="E48" s="13" t="str">
        <f>INDEX(_6.2.Hiérarchiser_données[],MATCH(_6.1.Hiérarchiser_données[[#This Row],[Étape]],_6.2.Hiérarchiser_données[Étape],FALSE),1)&amp;" - "&amp;_6.1.Hiérarchiser_données[[#This Row],[Étape]]</f>
        <v>0 - Non commencé</v>
      </c>
      <c r="F48" s="13" t="e">
        <f>VLOOKUP(_6.1.Hiérarchiser_données[[#This Row],[Étape]],_6.2.Hiérarchiser_données[],1)&amp;" - "&amp;_6.1.Hiérarchiser_données[[#This Row],[Étape]]</f>
        <v>#N/A</v>
      </c>
    </row>
    <row r="49" spans="1:6" x14ac:dyDescent="0.2">
      <c r="A49" s="13" t="s">
        <v>274</v>
      </c>
      <c r="B49" s="13" t="s">
        <v>224</v>
      </c>
      <c r="C49" s="14"/>
      <c r="D49" s="13" t="str">
        <f>_xlfn.XLOOKUP(_6.1.Hiérarchiser_données[[#This Row],[Étape]],_6.2.Hiérarchiser_données[Étape],_6.2.Hiérarchiser_données[N°])&amp;" - "&amp;_6.1.Hiérarchiser_données[[#This Row],[Étape]]</f>
        <v>0 - Non commencé</v>
      </c>
      <c r="E49" s="13" t="str">
        <f>INDEX(_6.2.Hiérarchiser_données[],MATCH(_6.1.Hiérarchiser_données[[#This Row],[Étape]],_6.2.Hiérarchiser_données[Étape],FALSE),1)&amp;" - "&amp;_6.1.Hiérarchiser_données[[#This Row],[Étape]]</f>
        <v>0 - Non commencé</v>
      </c>
      <c r="F49" s="13" t="e">
        <f>VLOOKUP(_6.1.Hiérarchiser_données[[#This Row],[Étape]],_6.2.Hiérarchiser_données[],1)&amp;" - "&amp;_6.1.Hiérarchiser_données[[#This Row],[Étape]]</f>
        <v>#N/A</v>
      </c>
    </row>
    <row r="50" spans="1:6" x14ac:dyDescent="0.2">
      <c r="A50" s="13" t="s">
        <v>275</v>
      </c>
      <c r="B50" s="13" t="s">
        <v>227</v>
      </c>
      <c r="C50" s="14"/>
      <c r="D50" s="13" t="str">
        <f>_xlfn.XLOOKUP(_6.1.Hiérarchiser_données[[#This Row],[Étape]],_6.2.Hiérarchiser_données[Étape],_6.2.Hiérarchiser_données[N°])&amp;" - "&amp;_6.1.Hiérarchiser_données[[#This Row],[Étape]]</f>
        <v>3 - Payé</v>
      </c>
      <c r="E50" s="13" t="str">
        <f>INDEX(_6.2.Hiérarchiser_données[],MATCH(_6.1.Hiérarchiser_données[[#This Row],[Étape]],_6.2.Hiérarchiser_données[Étape],FALSE),1)&amp;" - "&amp;_6.1.Hiérarchiser_données[[#This Row],[Étape]]</f>
        <v>3 - Payé</v>
      </c>
      <c r="F50" s="13" t="e">
        <f>VLOOKUP(_6.1.Hiérarchiser_données[[#This Row],[Étape]],_6.2.Hiérarchiser_données[],1)&amp;" - "&amp;_6.1.Hiérarchiser_données[[#This Row],[Étape]]</f>
        <v>#N/A</v>
      </c>
    </row>
    <row r="51" spans="1:6" x14ac:dyDescent="0.2">
      <c r="A51" s="13" t="s">
        <v>276</v>
      </c>
      <c r="B51" s="13" t="s">
        <v>224</v>
      </c>
      <c r="C51" s="14"/>
      <c r="D51" s="13" t="str">
        <f>_xlfn.XLOOKUP(_6.1.Hiérarchiser_données[[#This Row],[Étape]],_6.2.Hiérarchiser_données[Étape],_6.2.Hiérarchiser_données[N°])&amp;" - "&amp;_6.1.Hiérarchiser_données[[#This Row],[Étape]]</f>
        <v>0 - Non commencé</v>
      </c>
      <c r="E51" s="13" t="str">
        <f>INDEX(_6.2.Hiérarchiser_données[],MATCH(_6.1.Hiérarchiser_données[[#This Row],[Étape]],_6.2.Hiérarchiser_données[Étape],FALSE),1)&amp;" - "&amp;_6.1.Hiérarchiser_données[[#This Row],[Étape]]</f>
        <v>0 - Non commencé</v>
      </c>
      <c r="F51" s="13" t="e">
        <f>VLOOKUP(_6.1.Hiérarchiser_données[[#This Row],[Étape]],_6.2.Hiérarchiser_données[],1)&amp;" - "&amp;_6.1.Hiérarchiser_données[[#This Row],[Étape]]</f>
        <v>#N/A</v>
      </c>
    </row>
    <row r="52" spans="1:6" x14ac:dyDescent="0.2">
      <c r="A52" s="13" t="s">
        <v>277</v>
      </c>
      <c r="B52" s="13" t="s">
        <v>227</v>
      </c>
      <c r="C52" s="14"/>
      <c r="D52" s="13" t="str">
        <f>_xlfn.XLOOKUP(_6.1.Hiérarchiser_données[[#This Row],[Étape]],_6.2.Hiérarchiser_données[Étape],_6.2.Hiérarchiser_données[N°])&amp;" - "&amp;_6.1.Hiérarchiser_données[[#This Row],[Étape]]</f>
        <v>3 - Payé</v>
      </c>
      <c r="E52" s="13" t="str">
        <f>INDEX(_6.2.Hiérarchiser_données[],MATCH(_6.1.Hiérarchiser_données[[#This Row],[Étape]],_6.2.Hiérarchiser_données[Étape],FALSE),1)&amp;" - "&amp;_6.1.Hiérarchiser_données[[#This Row],[Étape]]</f>
        <v>3 - Payé</v>
      </c>
      <c r="F52" s="13" t="e">
        <f>VLOOKUP(_6.1.Hiérarchiser_données[[#This Row],[Étape]],_6.2.Hiérarchiser_données[],1)&amp;" - "&amp;_6.1.Hiérarchiser_données[[#This Row],[Étape]]</f>
        <v>#N/A</v>
      </c>
    </row>
    <row r="53" spans="1:6" x14ac:dyDescent="0.2">
      <c r="A53" s="13" t="s">
        <v>278</v>
      </c>
      <c r="B53" s="13" t="s">
        <v>226</v>
      </c>
      <c r="C53" s="14"/>
      <c r="D53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53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53" s="13" t="e">
        <f>VLOOKUP(_6.1.Hiérarchiser_données[[#This Row],[Étape]],_6.2.Hiérarchiser_données[],1)&amp;" - "&amp;_6.1.Hiérarchiser_données[[#This Row],[Étape]]</f>
        <v>#N/A</v>
      </c>
    </row>
    <row r="54" spans="1:6" x14ac:dyDescent="0.2">
      <c r="A54" s="13" t="s">
        <v>279</v>
      </c>
      <c r="B54" s="13" t="s">
        <v>227</v>
      </c>
      <c r="C54" s="14"/>
      <c r="D54" s="13" t="str">
        <f>_xlfn.XLOOKUP(_6.1.Hiérarchiser_données[[#This Row],[Étape]],_6.2.Hiérarchiser_données[Étape],_6.2.Hiérarchiser_données[N°])&amp;" - "&amp;_6.1.Hiérarchiser_données[[#This Row],[Étape]]</f>
        <v>3 - Payé</v>
      </c>
      <c r="E54" s="13" t="str">
        <f>INDEX(_6.2.Hiérarchiser_données[],MATCH(_6.1.Hiérarchiser_données[[#This Row],[Étape]],_6.2.Hiérarchiser_données[Étape],FALSE),1)&amp;" - "&amp;_6.1.Hiérarchiser_données[[#This Row],[Étape]]</f>
        <v>3 - Payé</v>
      </c>
      <c r="F54" s="13" t="e">
        <f>VLOOKUP(_6.1.Hiérarchiser_données[[#This Row],[Étape]],_6.2.Hiérarchiser_données[],1)&amp;" - "&amp;_6.1.Hiérarchiser_données[[#This Row],[Étape]]</f>
        <v>#N/A</v>
      </c>
    </row>
    <row r="55" spans="1:6" x14ac:dyDescent="0.2">
      <c r="A55" s="13" t="s">
        <v>280</v>
      </c>
      <c r="B55" s="13" t="s">
        <v>226</v>
      </c>
      <c r="C55" s="14"/>
      <c r="D55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55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55" s="13" t="e">
        <f>VLOOKUP(_6.1.Hiérarchiser_données[[#This Row],[Étape]],_6.2.Hiérarchiser_données[],1)&amp;" - "&amp;_6.1.Hiérarchiser_données[[#This Row],[Étape]]</f>
        <v>#N/A</v>
      </c>
    </row>
    <row r="56" spans="1:6" x14ac:dyDescent="0.2">
      <c r="A56" s="13" t="s">
        <v>281</v>
      </c>
      <c r="B56" s="13" t="s">
        <v>224</v>
      </c>
      <c r="C56" s="14"/>
      <c r="D56" s="13" t="str">
        <f>_xlfn.XLOOKUP(_6.1.Hiérarchiser_données[[#This Row],[Étape]],_6.2.Hiérarchiser_données[Étape],_6.2.Hiérarchiser_données[N°])&amp;" - "&amp;_6.1.Hiérarchiser_données[[#This Row],[Étape]]</f>
        <v>0 - Non commencé</v>
      </c>
      <c r="E56" s="13" t="str">
        <f>INDEX(_6.2.Hiérarchiser_données[],MATCH(_6.1.Hiérarchiser_données[[#This Row],[Étape]],_6.2.Hiérarchiser_données[Étape],FALSE),1)&amp;" - "&amp;_6.1.Hiérarchiser_données[[#This Row],[Étape]]</f>
        <v>0 - Non commencé</v>
      </c>
      <c r="F56" s="13" t="e">
        <f>VLOOKUP(_6.1.Hiérarchiser_données[[#This Row],[Étape]],_6.2.Hiérarchiser_données[],1)&amp;" - "&amp;_6.1.Hiérarchiser_données[[#This Row],[Étape]]</f>
        <v>#N/A</v>
      </c>
    </row>
    <row r="57" spans="1:6" x14ac:dyDescent="0.2">
      <c r="A57" s="13" t="s">
        <v>282</v>
      </c>
      <c r="B57" s="13" t="s">
        <v>224</v>
      </c>
      <c r="C57" s="14"/>
      <c r="D57" s="13" t="str">
        <f>_xlfn.XLOOKUP(_6.1.Hiérarchiser_données[[#This Row],[Étape]],_6.2.Hiérarchiser_données[Étape],_6.2.Hiérarchiser_données[N°])&amp;" - "&amp;_6.1.Hiérarchiser_données[[#This Row],[Étape]]</f>
        <v>0 - Non commencé</v>
      </c>
      <c r="E57" s="13" t="str">
        <f>INDEX(_6.2.Hiérarchiser_données[],MATCH(_6.1.Hiérarchiser_données[[#This Row],[Étape]],_6.2.Hiérarchiser_données[Étape],FALSE),1)&amp;" - "&amp;_6.1.Hiérarchiser_données[[#This Row],[Étape]]</f>
        <v>0 - Non commencé</v>
      </c>
      <c r="F57" s="13" t="e">
        <f>VLOOKUP(_6.1.Hiérarchiser_données[[#This Row],[Étape]],_6.2.Hiérarchiser_données[],1)&amp;" - "&amp;_6.1.Hiérarchiser_données[[#This Row],[Étape]]</f>
        <v>#N/A</v>
      </c>
    </row>
    <row r="58" spans="1:6" x14ac:dyDescent="0.2">
      <c r="A58" s="13" t="s">
        <v>283</v>
      </c>
      <c r="B58" s="13" t="s">
        <v>226</v>
      </c>
      <c r="C58" s="14"/>
      <c r="D58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58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58" s="13" t="e">
        <f>VLOOKUP(_6.1.Hiérarchiser_données[[#This Row],[Étape]],_6.2.Hiérarchiser_données[],1)&amp;" - "&amp;_6.1.Hiérarchiser_données[[#This Row],[Étape]]</f>
        <v>#N/A</v>
      </c>
    </row>
    <row r="59" spans="1:6" x14ac:dyDescent="0.2">
      <c r="A59" s="13" t="s">
        <v>284</v>
      </c>
      <c r="B59" s="13" t="s">
        <v>226</v>
      </c>
      <c r="C59" s="14"/>
      <c r="D59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59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59" s="13" t="e">
        <f>VLOOKUP(_6.1.Hiérarchiser_données[[#This Row],[Étape]],_6.2.Hiérarchiser_données[],1)&amp;" - "&amp;_6.1.Hiérarchiser_données[[#This Row],[Étape]]</f>
        <v>#N/A</v>
      </c>
    </row>
    <row r="60" spans="1:6" x14ac:dyDescent="0.2">
      <c r="A60" s="13" t="s">
        <v>285</v>
      </c>
      <c r="B60" s="13" t="s">
        <v>227</v>
      </c>
      <c r="C60" s="14"/>
      <c r="D60" s="13" t="str">
        <f>_xlfn.XLOOKUP(_6.1.Hiérarchiser_données[[#This Row],[Étape]],_6.2.Hiérarchiser_données[Étape],_6.2.Hiérarchiser_données[N°])&amp;" - "&amp;_6.1.Hiérarchiser_données[[#This Row],[Étape]]</f>
        <v>3 - Payé</v>
      </c>
      <c r="E60" s="13" t="str">
        <f>INDEX(_6.2.Hiérarchiser_données[],MATCH(_6.1.Hiérarchiser_données[[#This Row],[Étape]],_6.2.Hiérarchiser_données[Étape],FALSE),1)&amp;" - "&amp;_6.1.Hiérarchiser_données[[#This Row],[Étape]]</f>
        <v>3 - Payé</v>
      </c>
      <c r="F60" s="13" t="e">
        <f>VLOOKUP(_6.1.Hiérarchiser_données[[#This Row],[Étape]],_6.2.Hiérarchiser_données[],1)&amp;" - "&amp;_6.1.Hiérarchiser_données[[#This Row],[Étape]]</f>
        <v>#N/A</v>
      </c>
    </row>
    <row r="61" spans="1:6" x14ac:dyDescent="0.2">
      <c r="A61" s="13" t="s">
        <v>286</v>
      </c>
      <c r="B61" s="13" t="s">
        <v>224</v>
      </c>
      <c r="C61" s="14"/>
      <c r="D61" s="13" t="str">
        <f>_xlfn.XLOOKUP(_6.1.Hiérarchiser_données[[#This Row],[Étape]],_6.2.Hiérarchiser_données[Étape],_6.2.Hiérarchiser_données[N°])&amp;" - "&amp;_6.1.Hiérarchiser_données[[#This Row],[Étape]]</f>
        <v>0 - Non commencé</v>
      </c>
      <c r="E61" s="13" t="str">
        <f>INDEX(_6.2.Hiérarchiser_données[],MATCH(_6.1.Hiérarchiser_données[[#This Row],[Étape]],_6.2.Hiérarchiser_données[Étape],FALSE),1)&amp;" - "&amp;_6.1.Hiérarchiser_données[[#This Row],[Étape]]</f>
        <v>0 - Non commencé</v>
      </c>
      <c r="F61" s="13" t="e">
        <f>VLOOKUP(_6.1.Hiérarchiser_données[[#This Row],[Étape]],_6.2.Hiérarchiser_données[],1)&amp;" - "&amp;_6.1.Hiérarchiser_données[[#This Row],[Étape]]</f>
        <v>#N/A</v>
      </c>
    </row>
    <row r="62" spans="1:6" x14ac:dyDescent="0.2">
      <c r="A62" s="13" t="s">
        <v>287</v>
      </c>
      <c r="B62" s="13" t="s">
        <v>225</v>
      </c>
      <c r="C62" s="14"/>
      <c r="D62" s="13" t="str">
        <f>_xlfn.XLOOKUP(_6.1.Hiérarchiser_données[[#This Row],[Étape]],_6.2.Hiérarchiser_données[Étape],_6.2.Hiérarchiser_données[N°])&amp;" - "&amp;_6.1.Hiérarchiser_données[[#This Row],[Étape]]</f>
        <v>1 - En cours</v>
      </c>
      <c r="E62" s="13" t="str">
        <f>INDEX(_6.2.Hiérarchiser_données[],MATCH(_6.1.Hiérarchiser_données[[#This Row],[Étape]],_6.2.Hiérarchiser_données[Étape],FALSE),1)&amp;" - "&amp;_6.1.Hiérarchiser_données[[#This Row],[Étape]]</f>
        <v>1 - En cours</v>
      </c>
      <c r="F62" s="13" t="e">
        <f>VLOOKUP(_6.1.Hiérarchiser_données[[#This Row],[Étape]],_6.2.Hiérarchiser_données[],1)&amp;" - "&amp;_6.1.Hiérarchiser_données[[#This Row],[Étape]]</f>
        <v>#N/A</v>
      </c>
    </row>
    <row r="63" spans="1:6" x14ac:dyDescent="0.2">
      <c r="A63" s="13" t="s">
        <v>288</v>
      </c>
      <c r="B63" s="13" t="s">
        <v>225</v>
      </c>
      <c r="C63" s="14"/>
      <c r="D63" s="13" t="str">
        <f>_xlfn.XLOOKUP(_6.1.Hiérarchiser_données[[#This Row],[Étape]],_6.2.Hiérarchiser_données[Étape],_6.2.Hiérarchiser_données[N°])&amp;" - "&amp;_6.1.Hiérarchiser_données[[#This Row],[Étape]]</f>
        <v>1 - En cours</v>
      </c>
      <c r="E63" s="13" t="str">
        <f>INDEX(_6.2.Hiérarchiser_données[],MATCH(_6.1.Hiérarchiser_données[[#This Row],[Étape]],_6.2.Hiérarchiser_données[Étape],FALSE),1)&amp;" - "&amp;_6.1.Hiérarchiser_données[[#This Row],[Étape]]</f>
        <v>1 - En cours</v>
      </c>
      <c r="F63" s="13" t="e">
        <f>VLOOKUP(_6.1.Hiérarchiser_données[[#This Row],[Étape]],_6.2.Hiérarchiser_données[],1)&amp;" - "&amp;_6.1.Hiérarchiser_données[[#This Row],[Étape]]</f>
        <v>#N/A</v>
      </c>
    </row>
    <row r="64" spans="1:6" x14ac:dyDescent="0.2">
      <c r="A64" s="13" t="s">
        <v>289</v>
      </c>
      <c r="B64" s="13" t="s">
        <v>227</v>
      </c>
      <c r="C64" s="14"/>
      <c r="D64" s="13" t="str">
        <f>_xlfn.XLOOKUP(_6.1.Hiérarchiser_données[[#This Row],[Étape]],_6.2.Hiérarchiser_données[Étape],_6.2.Hiérarchiser_données[N°])&amp;" - "&amp;_6.1.Hiérarchiser_données[[#This Row],[Étape]]</f>
        <v>3 - Payé</v>
      </c>
      <c r="E64" s="13" t="str">
        <f>INDEX(_6.2.Hiérarchiser_données[],MATCH(_6.1.Hiérarchiser_données[[#This Row],[Étape]],_6.2.Hiérarchiser_données[Étape],FALSE),1)&amp;" - "&amp;_6.1.Hiérarchiser_données[[#This Row],[Étape]]</f>
        <v>3 - Payé</v>
      </c>
      <c r="F64" s="13" t="e">
        <f>VLOOKUP(_6.1.Hiérarchiser_données[[#This Row],[Étape]],_6.2.Hiérarchiser_données[],1)&amp;" - "&amp;_6.1.Hiérarchiser_données[[#This Row],[Étape]]</f>
        <v>#N/A</v>
      </c>
    </row>
    <row r="65" spans="1:6" x14ac:dyDescent="0.2">
      <c r="A65" s="13" t="s">
        <v>290</v>
      </c>
      <c r="B65" s="13" t="s">
        <v>227</v>
      </c>
      <c r="C65" s="14"/>
      <c r="D65" s="13" t="str">
        <f>_xlfn.XLOOKUP(_6.1.Hiérarchiser_données[[#This Row],[Étape]],_6.2.Hiérarchiser_données[Étape],_6.2.Hiérarchiser_données[N°])&amp;" - "&amp;_6.1.Hiérarchiser_données[[#This Row],[Étape]]</f>
        <v>3 - Payé</v>
      </c>
      <c r="E65" s="13" t="str">
        <f>INDEX(_6.2.Hiérarchiser_données[],MATCH(_6.1.Hiérarchiser_données[[#This Row],[Étape]],_6.2.Hiérarchiser_données[Étape],FALSE),1)&amp;" - "&amp;_6.1.Hiérarchiser_données[[#This Row],[Étape]]</f>
        <v>3 - Payé</v>
      </c>
      <c r="F65" s="13" t="e">
        <f>VLOOKUP(_6.1.Hiérarchiser_données[[#This Row],[Étape]],_6.2.Hiérarchiser_données[],1)&amp;" - "&amp;_6.1.Hiérarchiser_données[[#This Row],[Étape]]</f>
        <v>#N/A</v>
      </c>
    </row>
    <row r="66" spans="1:6" x14ac:dyDescent="0.2">
      <c r="A66" s="13" t="s">
        <v>291</v>
      </c>
      <c r="B66" s="13" t="s">
        <v>225</v>
      </c>
      <c r="C66" s="14"/>
      <c r="D66" s="13" t="str">
        <f>_xlfn.XLOOKUP(_6.1.Hiérarchiser_données[[#This Row],[Étape]],_6.2.Hiérarchiser_données[Étape],_6.2.Hiérarchiser_données[N°])&amp;" - "&amp;_6.1.Hiérarchiser_données[[#This Row],[Étape]]</f>
        <v>1 - En cours</v>
      </c>
      <c r="E66" s="13" t="str">
        <f>INDEX(_6.2.Hiérarchiser_données[],MATCH(_6.1.Hiérarchiser_données[[#This Row],[Étape]],_6.2.Hiérarchiser_données[Étape],FALSE),1)&amp;" - "&amp;_6.1.Hiérarchiser_données[[#This Row],[Étape]]</f>
        <v>1 - En cours</v>
      </c>
      <c r="F66" s="13" t="e">
        <f>VLOOKUP(_6.1.Hiérarchiser_données[[#This Row],[Étape]],_6.2.Hiérarchiser_données[],1)&amp;" - "&amp;_6.1.Hiérarchiser_données[[#This Row],[Étape]]</f>
        <v>#N/A</v>
      </c>
    </row>
    <row r="67" spans="1:6" x14ac:dyDescent="0.2">
      <c r="A67" s="13" t="s">
        <v>292</v>
      </c>
      <c r="B67" s="13" t="s">
        <v>224</v>
      </c>
      <c r="C67" s="14"/>
      <c r="D67" s="13" t="str">
        <f>_xlfn.XLOOKUP(_6.1.Hiérarchiser_données[[#This Row],[Étape]],_6.2.Hiérarchiser_données[Étape],_6.2.Hiérarchiser_données[N°])&amp;" - "&amp;_6.1.Hiérarchiser_données[[#This Row],[Étape]]</f>
        <v>0 - Non commencé</v>
      </c>
      <c r="E67" s="13" t="str">
        <f>INDEX(_6.2.Hiérarchiser_données[],MATCH(_6.1.Hiérarchiser_données[[#This Row],[Étape]],_6.2.Hiérarchiser_données[Étape],FALSE),1)&amp;" - "&amp;_6.1.Hiérarchiser_données[[#This Row],[Étape]]</f>
        <v>0 - Non commencé</v>
      </c>
      <c r="F67" s="13" t="e">
        <f>VLOOKUP(_6.1.Hiérarchiser_données[[#This Row],[Étape]],_6.2.Hiérarchiser_données[],1)&amp;" - "&amp;_6.1.Hiérarchiser_données[[#This Row],[Étape]]</f>
        <v>#N/A</v>
      </c>
    </row>
    <row r="68" spans="1:6" x14ac:dyDescent="0.2">
      <c r="A68" s="13" t="s">
        <v>293</v>
      </c>
      <c r="B68" s="13" t="s">
        <v>224</v>
      </c>
      <c r="C68" s="14"/>
      <c r="D68" s="13" t="str">
        <f>_xlfn.XLOOKUP(_6.1.Hiérarchiser_données[[#This Row],[Étape]],_6.2.Hiérarchiser_données[Étape],_6.2.Hiérarchiser_données[N°])&amp;" - "&amp;_6.1.Hiérarchiser_données[[#This Row],[Étape]]</f>
        <v>0 - Non commencé</v>
      </c>
      <c r="E68" s="13" t="str">
        <f>INDEX(_6.2.Hiérarchiser_données[],MATCH(_6.1.Hiérarchiser_données[[#This Row],[Étape]],_6.2.Hiérarchiser_données[Étape],FALSE),1)&amp;" - "&amp;_6.1.Hiérarchiser_données[[#This Row],[Étape]]</f>
        <v>0 - Non commencé</v>
      </c>
      <c r="F68" s="13" t="e">
        <f>VLOOKUP(_6.1.Hiérarchiser_données[[#This Row],[Étape]],_6.2.Hiérarchiser_données[],1)&amp;" - "&amp;_6.1.Hiérarchiser_données[[#This Row],[Étape]]</f>
        <v>#N/A</v>
      </c>
    </row>
    <row r="69" spans="1:6" x14ac:dyDescent="0.2">
      <c r="A69" s="13" t="s">
        <v>294</v>
      </c>
      <c r="B69" s="13" t="s">
        <v>226</v>
      </c>
      <c r="C69" s="14"/>
      <c r="D69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69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69" s="13" t="e">
        <f>VLOOKUP(_6.1.Hiérarchiser_données[[#This Row],[Étape]],_6.2.Hiérarchiser_données[],1)&amp;" - "&amp;_6.1.Hiérarchiser_données[[#This Row],[Étape]]</f>
        <v>#N/A</v>
      </c>
    </row>
    <row r="70" spans="1:6" x14ac:dyDescent="0.2">
      <c r="A70" s="13" t="s">
        <v>295</v>
      </c>
      <c r="B70" s="13" t="s">
        <v>225</v>
      </c>
      <c r="C70" s="14"/>
      <c r="D70" s="13" t="str">
        <f>_xlfn.XLOOKUP(_6.1.Hiérarchiser_données[[#This Row],[Étape]],_6.2.Hiérarchiser_données[Étape],_6.2.Hiérarchiser_données[N°])&amp;" - "&amp;_6.1.Hiérarchiser_données[[#This Row],[Étape]]</f>
        <v>1 - En cours</v>
      </c>
      <c r="E70" s="13" t="str">
        <f>INDEX(_6.2.Hiérarchiser_données[],MATCH(_6.1.Hiérarchiser_données[[#This Row],[Étape]],_6.2.Hiérarchiser_données[Étape],FALSE),1)&amp;" - "&amp;_6.1.Hiérarchiser_données[[#This Row],[Étape]]</f>
        <v>1 - En cours</v>
      </c>
      <c r="F70" s="13" t="e">
        <f>VLOOKUP(_6.1.Hiérarchiser_données[[#This Row],[Étape]],_6.2.Hiérarchiser_données[],1)&amp;" - "&amp;_6.1.Hiérarchiser_données[[#This Row],[Étape]]</f>
        <v>#N/A</v>
      </c>
    </row>
    <row r="71" spans="1:6" x14ac:dyDescent="0.2">
      <c r="A71" s="13" t="s">
        <v>296</v>
      </c>
      <c r="B71" s="13" t="s">
        <v>226</v>
      </c>
      <c r="C71" s="14"/>
      <c r="D71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71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71" s="13" t="e">
        <f>VLOOKUP(_6.1.Hiérarchiser_données[[#This Row],[Étape]],_6.2.Hiérarchiser_données[],1)&amp;" - "&amp;_6.1.Hiérarchiser_données[[#This Row],[Étape]]</f>
        <v>#N/A</v>
      </c>
    </row>
    <row r="72" spans="1:6" x14ac:dyDescent="0.2">
      <c r="A72" s="13" t="s">
        <v>297</v>
      </c>
      <c r="B72" s="13" t="s">
        <v>224</v>
      </c>
      <c r="C72" s="14"/>
      <c r="D72" s="13" t="str">
        <f>_xlfn.XLOOKUP(_6.1.Hiérarchiser_données[[#This Row],[Étape]],_6.2.Hiérarchiser_données[Étape],_6.2.Hiérarchiser_données[N°])&amp;" - "&amp;_6.1.Hiérarchiser_données[[#This Row],[Étape]]</f>
        <v>0 - Non commencé</v>
      </c>
      <c r="E72" s="13" t="str">
        <f>INDEX(_6.2.Hiérarchiser_données[],MATCH(_6.1.Hiérarchiser_données[[#This Row],[Étape]],_6.2.Hiérarchiser_données[Étape],FALSE),1)&amp;" - "&amp;_6.1.Hiérarchiser_données[[#This Row],[Étape]]</f>
        <v>0 - Non commencé</v>
      </c>
      <c r="F72" s="13" t="e">
        <f>VLOOKUP(_6.1.Hiérarchiser_données[[#This Row],[Étape]],_6.2.Hiérarchiser_données[],1)&amp;" - "&amp;_6.1.Hiérarchiser_données[[#This Row],[Étape]]</f>
        <v>#N/A</v>
      </c>
    </row>
    <row r="73" spans="1:6" x14ac:dyDescent="0.2">
      <c r="A73" s="13" t="s">
        <v>298</v>
      </c>
      <c r="B73" s="13" t="s">
        <v>227</v>
      </c>
      <c r="C73" s="14"/>
      <c r="D73" s="13" t="str">
        <f>_xlfn.XLOOKUP(_6.1.Hiérarchiser_données[[#This Row],[Étape]],_6.2.Hiérarchiser_données[Étape],_6.2.Hiérarchiser_données[N°])&amp;" - "&amp;_6.1.Hiérarchiser_données[[#This Row],[Étape]]</f>
        <v>3 - Payé</v>
      </c>
      <c r="E73" s="13" t="str">
        <f>INDEX(_6.2.Hiérarchiser_données[],MATCH(_6.1.Hiérarchiser_données[[#This Row],[Étape]],_6.2.Hiérarchiser_données[Étape],FALSE),1)&amp;" - "&amp;_6.1.Hiérarchiser_données[[#This Row],[Étape]]</f>
        <v>3 - Payé</v>
      </c>
      <c r="F73" s="13" t="e">
        <f>VLOOKUP(_6.1.Hiérarchiser_données[[#This Row],[Étape]],_6.2.Hiérarchiser_données[],1)&amp;" - "&amp;_6.1.Hiérarchiser_données[[#This Row],[Étape]]</f>
        <v>#N/A</v>
      </c>
    </row>
    <row r="74" spans="1:6" x14ac:dyDescent="0.2">
      <c r="A74" s="13" t="s">
        <v>299</v>
      </c>
      <c r="B74" s="13" t="s">
        <v>226</v>
      </c>
      <c r="C74" s="14"/>
      <c r="D74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74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74" s="13" t="e">
        <f>VLOOKUP(_6.1.Hiérarchiser_données[[#This Row],[Étape]],_6.2.Hiérarchiser_données[],1)&amp;" - "&amp;_6.1.Hiérarchiser_données[[#This Row],[Étape]]</f>
        <v>#N/A</v>
      </c>
    </row>
    <row r="75" spans="1:6" x14ac:dyDescent="0.2">
      <c r="A75" s="13" t="s">
        <v>300</v>
      </c>
      <c r="B75" s="13" t="s">
        <v>226</v>
      </c>
      <c r="C75" s="14"/>
      <c r="D75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75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75" s="13" t="e">
        <f>VLOOKUP(_6.1.Hiérarchiser_données[[#This Row],[Étape]],_6.2.Hiérarchiser_données[],1)&amp;" - "&amp;_6.1.Hiérarchiser_données[[#This Row],[Étape]]</f>
        <v>#N/A</v>
      </c>
    </row>
    <row r="76" spans="1:6" x14ac:dyDescent="0.2">
      <c r="A76" s="13" t="s">
        <v>301</v>
      </c>
      <c r="B76" s="13" t="s">
        <v>224</v>
      </c>
      <c r="C76" s="14"/>
      <c r="D76" s="13" t="str">
        <f>_xlfn.XLOOKUP(_6.1.Hiérarchiser_données[[#This Row],[Étape]],_6.2.Hiérarchiser_données[Étape],_6.2.Hiérarchiser_données[N°])&amp;" - "&amp;_6.1.Hiérarchiser_données[[#This Row],[Étape]]</f>
        <v>0 - Non commencé</v>
      </c>
      <c r="E76" s="13" t="str">
        <f>INDEX(_6.2.Hiérarchiser_données[],MATCH(_6.1.Hiérarchiser_données[[#This Row],[Étape]],_6.2.Hiérarchiser_données[Étape],FALSE),1)&amp;" - "&amp;_6.1.Hiérarchiser_données[[#This Row],[Étape]]</f>
        <v>0 - Non commencé</v>
      </c>
      <c r="F76" s="13" t="e">
        <f>VLOOKUP(_6.1.Hiérarchiser_données[[#This Row],[Étape]],_6.2.Hiérarchiser_données[],1)&amp;" - "&amp;_6.1.Hiérarchiser_données[[#This Row],[Étape]]</f>
        <v>#N/A</v>
      </c>
    </row>
    <row r="77" spans="1:6" x14ac:dyDescent="0.2">
      <c r="A77" s="13" t="s">
        <v>302</v>
      </c>
      <c r="B77" s="13" t="s">
        <v>226</v>
      </c>
      <c r="C77" s="14"/>
      <c r="D77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77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77" s="13" t="e">
        <f>VLOOKUP(_6.1.Hiérarchiser_données[[#This Row],[Étape]],_6.2.Hiérarchiser_données[],1)&amp;" - "&amp;_6.1.Hiérarchiser_données[[#This Row],[Étape]]</f>
        <v>#N/A</v>
      </c>
    </row>
    <row r="78" spans="1:6" x14ac:dyDescent="0.2">
      <c r="A78" s="13" t="s">
        <v>303</v>
      </c>
      <c r="B78" s="13" t="s">
        <v>226</v>
      </c>
      <c r="C78" s="14"/>
      <c r="D78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78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78" s="13" t="e">
        <f>VLOOKUP(_6.1.Hiérarchiser_données[[#This Row],[Étape]],_6.2.Hiérarchiser_données[],1)&amp;" - "&amp;_6.1.Hiérarchiser_données[[#This Row],[Étape]]</f>
        <v>#N/A</v>
      </c>
    </row>
    <row r="79" spans="1:6" x14ac:dyDescent="0.2">
      <c r="A79" s="13" t="s">
        <v>304</v>
      </c>
      <c r="B79" s="13" t="s">
        <v>224</v>
      </c>
      <c r="C79" s="14"/>
      <c r="D79" s="13" t="str">
        <f>_xlfn.XLOOKUP(_6.1.Hiérarchiser_données[[#This Row],[Étape]],_6.2.Hiérarchiser_données[Étape],_6.2.Hiérarchiser_données[N°])&amp;" - "&amp;_6.1.Hiérarchiser_données[[#This Row],[Étape]]</f>
        <v>0 - Non commencé</v>
      </c>
      <c r="E79" s="13" t="str">
        <f>INDEX(_6.2.Hiérarchiser_données[],MATCH(_6.1.Hiérarchiser_données[[#This Row],[Étape]],_6.2.Hiérarchiser_données[Étape],FALSE),1)&amp;" - "&amp;_6.1.Hiérarchiser_données[[#This Row],[Étape]]</f>
        <v>0 - Non commencé</v>
      </c>
      <c r="F79" s="13" t="e">
        <f>VLOOKUP(_6.1.Hiérarchiser_données[[#This Row],[Étape]],_6.2.Hiérarchiser_données[],1)&amp;" - "&amp;_6.1.Hiérarchiser_données[[#This Row],[Étape]]</f>
        <v>#N/A</v>
      </c>
    </row>
    <row r="80" spans="1:6" x14ac:dyDescent="0.2">
      <c r="A80" s="13" t="s">
        <v>305</v>
      </c>
      <c r="B80" s="13" t="s">
        <v>225</v>
      </c>
      <c r="C80" s="14"/>
      <c r="D80" s="13" t="str">
        <f>_xlfn.XLOOKUP(_6.1.Hiérarchiser_données[[#This Row],[Étape]],_6.2.Hiérarchiser_données[Étape],_6.2.Hiérarchiser_données[N°])&amp;" - "&amp;_6.1.Hiérarchiser_données[[#This Row],[Étape]]</f>
        <v>1 - En cours</v>
      </c>
      <c r="E80" s="13" t="str">
        <f>INDEX(_6.2.Hiérarchiser_données[],MATCH(_6.1.Hiérarchiser_données[[#This Row],[Étape]],_6.2.Hiérarchiser_données[Étape],FALSE),1)&amp;" - "&amp;_6.1.Hiérarchiser_données[[#This Row],[Étape]]</f>
        <v>1 - En cours</v>
      </c>
      <c r="F80" s="13" t="e">
        <f>VLOOKUP(_6.1.Hiérarchiser_données[[#This Row],[Étape]],_6.2.Hiérarchiser_données[],1)&amp;" - "&amp;_6.1.Hiérarchiser_données[[#This Row],[Étape]]</f>
        <v>#N/A</v>
      </c>
    </row>
    <row r="81" spans="1:6" x14ac:dyDescent="0.2">
      <c r="A81" s="13" t="s">
        <v>306</v>
      </c>
      <c r="B81" s="13" t="s">
        <v>226</v>
      </c>
      <c r="C81" s="14"/>
      <c r="D81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81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81" s="13" t="e">
        <f>VLOOKUP(_6.1.Hiérarchiser_données[[#This Row],[Étape]],_6.2.Hiérarchiser_données[],1)&amp;" - "&amp;_6.1.Hiérarchiser_données[[#This Row],[Étape]]</f>
        <v>#N/A</v>
      </c>
    </row>
    <row r="82" spans="1:6" x14ac:dyDescent="0.2">
      <c r="A82" s="13" t="s">
        <v>307</v>
      </c>
      <c r="B82" s="13" t="s">
        <v>227</v>
      </c>
      <c r="C82" s="14"/>
      <c r="D82" s="13" t="str">
        <f>_xlfn.XLOOKUP(_6.1.Hiérarchiser_données[[#This Row],[Étape]],_6.2.Hiérarchiser_données[Étape],_6.2.Hiérarchiser_données[N°])&amp;" - "&amp;_6.1.Hiérarchiser_données[[#This Row],[Étape]]</f>
        <v>3 - Payé</v>
      </c>
      <c r="E82" s="13" t="str">
        <f>INDEX(_6.2.Hiérarchiser_données[],MATCH(_6.1.Hiérarchiser_données[[#This Row],[Étape]],_6.2.Hiérarchiser_données[Étape],FALSE),1)&amp;" - "&amp;_6.1.Hiérarchiser_données[[#This Row],[Étape]]</f>
        <v>3 - Payé</v>
      </c>
      <c r="F82" s="13" t="e">
        <f>VLOOKUP(_6.1.Hiérarchiser_données[[#This Row],[Étape]],_6.2.Hiérarchiser_données[],1)&amp;" - "&amp;_6.1.Hiérarchiser_données[[#This Row],[Étape]]</f>
        <v>#N/A</v>
      </c>
    </row>
    <row r="83" spans="1:6" x14ac:dyDescent="0.2">
      <c r="A83" s="13" t="s">
        <v>308</v>
      </c>
      <c r="B83" s="13" t="s">
        <v>226</v>
      </c>
      <c r="C83" s="14"/>
      <c r="D83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83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83" s="13" t="e">
        <f>VLOOKUP(_6.1.Hiérarchiser_données[[#This Row],[Étape]],_6.2.Hiérarchiser_données[],1)&amp;" - "&amp;_6.1.Hiérarchiser_données[[#This Row],[Étape]]</f>
        <v>#N/A</v>
      </c>
    </row>
    <row r="84" spans="1:6" x14ac:dyDescent="0.2">
      <c r="A84" s="13" t="s">
        <v>309</v>
      </c>
      <c r="B84" s="13" t="s">
        <v>226</v>
      </c>
      <c r="C84" s="14"/>
      <c r="D84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84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84" s="13" t="e">
        <f>VLOOKUP(_6.1.Hiérarchiser_données[[#This Row],[Étape]],_6.2.Hiérarchiser_données[],1)&amp;" - "&amp;_6.1.Hiérarchiser_données[[#This Row],[Étape]]</f>
        <v>#N/A</v>
      </c>
    </row>
    <row r="85" spans="1:6" x14ac:dyDescent="0.2">
      <c r="A85" s="13" t="s">
        <v>310</v>
      </c>
      <c r="B85" s="13" t="s">
        <v>226</v>
      </c>
      <c r="C85" s="14"/>
      <c r="D85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85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85" s="13" t="e">
        <f>VLOOKUP(_6.1.Hiérarchiser_données[[#This Row],[Étape]],_6.2.Hiérarchiser_données[],1)&amp;" - "&amp;_6.1.Hiérarchiser_données[[#This Row],[Étape]]</f>
        <v>#N/A</v>
      </c>
    </row>
    <row r="86" spans="1:6" x14ac:dyDescent="0.2">
      <c r="A86" s="13" t="s">
        <v>311</v>
      </c>
      <c r="B86" s="13" t="s">
        <v>227</v>
      </c>
      <c r="C86" s="14"/>
      <c r="D86" s="13" t="str">
        <f>_xlfn.XLOOKUP(_6.1.Hiérarchiser_données[[#This Row],[Étape]],_6.2.Hiérarchiser_données[Étape],_6.2.Hiérarchiser_données[N°])&amp;" - "&amp;_6.1.Hiérarchiser_données[[#This Row],[Étape]]</f>
        <v>3 - Payé</v>
      </c>
      <c r="E86" s="13" t="str">
        <f>INDEX(_6.2.Hiérarchiser_données[],MATCH(_6.1.Hiérarchiser_données[[#This Row],[Étape]],_6.2.Hiérarchiser_données[Étape],FALSE),1)&amp;" - "&amp;_6.1.Hiérarchiser_données[[#This Row],[Étape]]</f>
        <v>3 - Payé</v>
      </c>
      <c r="F86" s="13" t="e">
        <f>VLOOKUP(_6.1.Hiérarchiser_données[[#This Row],[Étape]],_6.2.Hiérarchiser_données[],1)&amp;" - "&amp;_6.1.Hiérarchiser_données[[#This Row],[Étape]]</f>
        <v>#N/A</v>
      </c>
    </row>
    <row r="87" spans="1:6" x14ac:dyDescent="0.2">
      <c r="A87" s="13" t="s">
        <v>312</v>
      </c>
      <c r="B87" s="13" t="s">
        <v>226</v>
      </c>
      <c r="C87" s="14"/>
      <c r="D87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87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87" s="13" t="e">
        <f>VLOOKUP(_6.1.Hiérarchiser_données[[#This Row],[Étape]],_6.2.Hiérarchiser_données[],1)&amp;" - "&amp;_6.1.Hiérarchiser_données[[#This Row],[Étape]]</f>
        <v>#N/A</v>
      </c>
    </row>
    <row r="88" spans="1:6" x14ac:dyDescent="0.2">
      <c r="A88" s="13" t="s">
        <v>313</v>
      </c>
      <c r="B88" s="13" t="s">
        <v>226</v>
      </c>
      <c r="C88" s="14"/>
      <c r="D88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88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88" s="13" t="e">
        <f>VLOOKUP(_6.1.Hiérarchiser_données[[#This Row],[Étape]],_6.2.Hiérarchiser_données[],1)&amp;" - "&amp;_6.1.Hiérarchiser_données[[#This Row],[Étape]]</f>
        <v>#N/A</v>
      </c>
    </row>
    <row r="89" spans="1:6" x14ac:dyDescent="0.2">
      <c r="A89" s="13" t="s">
        <v>314</v>
      </c>
      <c r="B89" s="13" t="s">
        <v>226</v>
      </c>
      <c r="C89" s="14"/>
      <c r="D89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89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89" s="13" t="e">
        <f>VLOOKUP(_6.1.Hiérarchiser_données[[#This Row],[Étape]],_6.2.Hiérarchiser_données[],1)&amp;" - "&amp;_6.1.Hiérarchiser_données[[#This Row],[Étape]]</f>
        <v>#N/A</v>
      </c>
    </row>
    <row r="90" spans="1:6" x14ac:dyDescent="0.2">
      <c r="A90" s="13" t="s">
        <v>315</v>
      </c>
      <c r="B90" s="13" t="s">
        <v>224</v>
      </c>
      <c r="C90" s="14"/>
      <c r="D90" s="13" t="str">
        <f>_xlfn.XLOOKUP(_6.1.Hiérarchiser_données[[#This Row],[Étape]],_6.2.Hiérarchiser_données[Étape],_6.2.Hiérarchiser_données[N°])&amp;" - "&amp;_6.1.Hiérarchiser_données[[#This Row],[Étape]]</f>
        <v>0 - Non commencé</v>
      </c>
      <c r="E90" s="13" t="str">
        <f>INDEX(_6.2.Hiérarchiser_données[],MATCH(_6.1.Hiérarchiser_données[[#This Row],[Étape]],_6.2.Hiérarchiser_données[Étape],FALSE),1)&amp;" - "&amp;_6.1.Hiérarchiser_données[[#This Row],[Étape]]</f>
        <v>0 - Non commencé</v>
      </c>
      <c r="F90" s="13" t="e">
        <f>VLOOKUP(_6.1.Hiérarchiser_données[[#This Row],[Étape]],_6.2.Hiérarchiser_données[],1)&amp;" - "&amp;_6.1.Hiérarchiser_données[[#This Row],[Étape]]</f>
        <v>#N/A</v>
      </c>
    </row>
    <row r="91" spans="1:6" x14ac:dyDescent="0.2">
      <c r="A91" s="13" t="s">
        <v>316</v>
      </c>
      <c r="B91" s="13" t="s">
        <v>227</v>
      </c>
      <c r="C91" s="14"/>
      <c r="D91" s="13" t="str">
        <f>_xlfn.XLOOKUP(_6.1.Hiérarchiser_données[[#This Row],[Étape]],_6.2.Hiérarchiser_données[Étape],_6.2.Hiérarchiser_données[N°])&amp;" - "&amp;_6.1.Hiérarchiser_données[[#This Row],[Étape]]</f>
        <v>3 - Payé</v>
      </c>
      <c r="E91" s="13" t="str">
        <f>INDEX(_6.2.Hiérarchiser_données[],MATCH(_6.1.Hiérarchiser_données[[#This Row],[Étape]],_6.2.Hiérarchiser_données[Étape],FALSE),1)&amp;" - "&amp;_6.1.Hiérarchiser_données[[#This Row],[Étape]]</f>
        <v>3 - Payé</v>
      </c>
      <c r="F91" s="13" t="e">
        <f>VLOOKUP(_6.1.Hiérarchiser_données[[#This Row],[Étape]],_6.2.Hiérarchiser_données[],1)&amp;" - "&amp;_6.1.Hiérarchiser_données[[#This Row],[Étape]]</f>
        <v>#N/A</v>
      </c>
    </row>
    <row r="92" spans="1:6" x14ac:dyDescent="0.2">
      <c r="A92" s="13" t="s">
        <v>317</v>
      </c>
      <c r="B92" s="13" t="s">
        <v>227</v>
      </c>
      <c r="C92" s="14"/>
      <c r="D92" s="13" t="str">
        <f>_xlfn.XLOOKUP(_6.1.Hiérarchiser_données[[#This Row],[Étape]],_6.2.Hiérarchiser_données[Étape],_6.2.Hiérarchiser_données[N°])&amp;" - "&amp;_6.1.Hiérarchiser_données[[#This Row],[Étape]]</f>
        <v>3 - Payé</v>
      </c>
      <c r="E92" s="13" t="str">
        <f>INDEX(_6.2.Hiérarchiser_données[],MATCH(_6.1.Hiérarchiser_données[[#This Row],[Étape]],_6.2.Hiérarchiser_données[Étape],FALSE),1)&amp;" - "&amp;_6.1.Hiérarchiser_données[[#This Row],[Étape]]</f>
        <v>3 - Payé</v>
      </c>
      <c r="F92" s="13" t="e">
        <f>VLOOKUP(_6.1.Hiérarchiser_données[[#This Row],[Étape]],_6.2.Hiérarchiser_données[],1)&amp;" - "&amp;_6.1.Hiérarchiser_données[[#This Row],[Étape]]</f>
        <v>#N/A</v>
      </c>
    </row>
    <row r="93" spans="1:6" x14ac:dyDescent="0.2">
      <c r="A93" s="13" t="s">
        <v>318</v>
      </c>
      <c r="B93" s="13" t="s">
        <v>225</v>
      </c>
      <c r="C93" s="14"/>
      <c r="D93" s="13" t="str">
        <f>_xlfn.XLOOKUP(_6.1.Hiérarchiser_données[[#This Row],[Étape]],_6.2.Hiérarchiser_données[Étape],_6.2.Hiérarchiser_données[N°])&amp;" - "&amp;_6.1.Hiérarchiser_données[[#This Row],[Étape]]</f>
        <v>1 - En cours</v>
      </c>
      <c r="E93" s="13" t="str">
        <f>INDEX(_6.2.Hiérarchiser_données[],MATCH(_6.1.Hiérarchiser_données[[#This Row],[Étape]],_6.2.Hiérarchiser_données[Étape],FALSE),1)&amp;" - "&amp;_6.1.Hiérarchiser_données[[#This Row],[Étape]]</f>
        <v>1 - En cours</v>
      </c>
      <c r="F93" s="13" t="e">
        <f>VLOOKUP(_6.1.Hiérarchiser_données[[#This Row],[Étape]],_6.2.Hiérarchiser_données[],1)&amp;" - "&amp;_6.1.Hiérarchiser_données[[#This Row],[Étape]]</f>
        <v>#N/A</v>
      </c>
    </row>
    <row r="94" spans="1:6" x14ac:dyDescent="0.2">
      <c r="A94" s="13" t="s">
        <v>319</v>
      </c>
      <c r="B94" s="13" t="s">
        <v>225</v>
      </c>
      <c r="C94" s="14"/>
      <c r="D94" s="13" t="str">
        <f>_xlfn.XLOOKUP(_6.1.Hiérarchiser_données[[#This Row],[Étape]],_6.2.Hiérarchiser_données[Étape],_6.2.Hiérarchiser_données[N°])&amp;" - "&amp;_6.1.Hiérarchiser_données[[#This Row],[Étape]]</f>
        <v>1 - En cours</v>
      </c>
      <c r="E94" s="13" t="str">
        <f>INDEX(_6.2.Hiérarchiser_données[],MATCH(_6.1.Hiérarchiser_données[[#This Row],[Étape]],_6.2.Hiérarchiser_données[Étape],FALSE),1)&amp;" - "&amp;_6.1.Hiérarchiser_données[[#This Row],[Étape]]</f>
        <v>1 - En cours</v>
      </c>
      <c r="F94" s="13" t="e">
        <f>VLOOKUP(_6.1.Hiérarchiser_données[[#This Row],[Étape]],_6.2.Hiérarchiser_données[],1)&amp;" - "&amp;_6.1.Hiérarchiser_données[[#This Row],[Étape]]</f>
        <v>#N/A</v>
      </c>
    </row>
    <row r="95" spans="1:6" x14ac:dyDescent="0.2">
      <c r="A95" s="13" t="s">
        <v>320</v>
      </c>
      <c r="B95" s="13" t="s">
        <v>227</v>
      </c>
      <c r="C95" s="14"/>
      <c r="D95" s="13" t="str">
        <f>_xlfn.XLOOKUP(_6.1.Hiérarchiser_données[[#This Row],[Étape]],_6.2.Hiérarchiser_données[Étape],_6.2.Hiérarchiser_données[N°])&amp;" - "&amp;_6.1.Hiérarchiser_données[[#This Row],[Étape]]</f>
        <v>3 - Payé</v>
      </c>
      <c r="E95" s="13" t="str">
        <f>INDEX(_6.2.Hiérarchiser_données[],MATCH(_6.1.Hiérarchiser_données[[#This Row],[Étape]],_6.2.Hiérarchiser_données[Étape],FALSE),1)&amp;" - "&amp;_6.1.Hiérarchiser_données[[#This Row],[Étape]]</f>
        <v>3 - Payé</v>
      </c>
      <c r="F95" s="13" t="e">
        <f>VLOOKUP(_6.1.Hiérarchiser_données[[#This Row],[Étape]],_6.2.Hiérarchiser_données[],1)&amp;" - "&amp;_6.1.Hiérarchiser_données[[#This Row],[Étape]]</f>
        <v>#N/A</v>
      </c>
    </row>
    <row r="96" spans="1:6" x14ac:dyDescent="0.2">
      <c r="A96" s="13" t="s">
        <v>321</v>
      </c>
      <c r="B96" s="13" t="s">
        <v>226</v>
      </c>
      <c r="C96" s="14"/>
      <c r="D96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96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96" s="13" t="e">
        <f>VLOOKUP(_6.1.Hiérarchiser_données[[#This Row],[Étape]],_6.2.Hiérarchiser_données[],1)&amp;" - "&amp;_6.1.Hiérarchiser_données[[#This Row],[Étape]]</f>
        <v>#N/A</v>
      </c>
    </row>
    <row r="97" spans="1:6" x14ac:dyDescent="0.2">
      <c r="A97" s="13" t="s">
        <v>322</v>
      </c>
      <c r="B97" s="13" t="s">
        <v>225</v>
      </c>
      <c r="C97" s="14"/>
      <c r="D97" s="13" t="str">
        <f>_xlfn.XLOOKUP(_6.1.Hiérarchiser_données[[#This Row],[Étape]],_6.2.Hiérarchiser_données[Étape],_6.2.Hiérarchiser_données[N°])&amp;" - "&amp;_6.1.Hiérarchiser_données[[#This Row],[Étape]]</f>
        <v>1 - En cours</v>
      </c>
      <c r="E97" s="13" t="str">
        <f>INDEX(_6.2.Hiérarchiser_données[],MATCH(_6.1.Hiérarchiser_données[[#This Row],[Étape]],_6.2.Hiérarchiser_données[Étape],FALSE),1)&amp;" - "&amp;_6.1.Hiérarchiser_données[[#This Row],[Étape]]</f>
        <v>1 - En cours</v>
      </c>
      <c r="F97" s="13" t="e">
        <f>VLOOKUP(_6.1.Hiérarchiser_données[[#This Row],[Étape]],_6.2.Hiérarchiser_données[],1)&amp;" - "&amp;_6.1.Hiérarchiser_données[[#This Row],[Étape]]</f>
        <v>#N/A</v>
      </c>
    </row>
    <row r="98" spans="1:6" x14ac:dyDescent="0.2">
      <c r="A98" s="13" t="s">
        <v>323</v>
      </c>
      <c r="B98" s="13" t="s">
        <v>224</v>
      </c>
      <c r="C98" s="14"/>
      <c r="D98" s="13" t="str">
        <f>_xlfn.XLOOKUP(_6.1.Hiérarchiser_données[[#This Row],[Étape]],_6.2.Hiérarchiser_données[Étape],_6.2.Hiérarchiser_données[N°])&amp;" - "&amp;_6.1.Hiérarchiser_données[[#This Row],[Étape]]</f>
        <v>0 - Non commencé</v>
      </c>
      <c r="E98" s="13" t="str">
        <f>INDEX(_6.2.Hiérarchiser_données[],MATCH(_6.1.Hiérarchiser_données[[#This Row],[Étape]],_6.2.Hiérarchiser_données[Étape],FALSE),1)&amp;" - "&amp;_6.1.Hiérarchiser_données[[#This Row],[Étape]]</f>
        <v>0 - Non commencé</v>
      </c>
      <c r="F98" s="13" t="e">
        <f>VLOOKUP(_6.1.Hiérarchiser_données[[#This Row],[Étape]],_6.2.Hiérarchiser_données[],1)&amp;" - "&amp;_6.1.Hiérarchiser_données[[#This Row],[Étape]]</f>
        <v>#N/A</v>
      </c>
    </row>
    <row r="99" spans="1:6" x14ac:dyDescent="0.2">
      <c r="A99" s="13" t="s">
        <v>324</v>
      </c>
      <c r="B99" s="13" t="s">
        <v>224</v>
      </c>
      <c r="C99" s="14"/>
      <c r="D99" s="13" t="str">
        <f>_xlfn.XLOOKUP(_6.1.Hiérarchiser_données[[#This Row],[Étape]],_6.2.Hiérarchiser_données[Étape],_6.2.Hiérarchiser_données[N°])&amp;" - "&amp;_6.1.Hiérarchiser_données[[#This Row],[Étape]]</f>
        <v>0 - Non commencé</v>
      </c>
      <c r="E99" s="13" t="str">
        <f>INDEX(_6.2.Hiérarchiser_données[],MATCH(_6.1.Hiérarchiser_données[[#This Row],[Étape]],_6.2.Hiérarchiser_données[Étape],FALSE),1)&amp;" - "&amp;_6.1.Hiérarchiser_données[[#This Row],[Étape]]</f>
        <v>0 - Non commencé</v>
      </c>
      <c r="F99" s="13" t="e">
        <f>VLOOKUP(_6.1.Hiérarchiser_données[[#This Row],[Étape]],_6.2.Hiérarchiser_données[],1)&amp;" - "&amp;_6.1.Hiérarchiser_données[[#This Row],[Étape]]</f>
        <v>#N/A</v>
      </c>
    </row>
    <row r="100" spans="1:6" x14ac:dyDescent="0.2">
      <c r="A100" s="13" t="s">
        <v>325</v>
      </c>
      <c r="B100" s="13" t="s">
        <v>226</v>
      </c>
      <c r="C100" s="14"/>
      <c r="D100" s="13" t="str">
        <f>_xlfn.XLOOKUP(_6.1.Hiérarchiser_données[[#This Row],[Étape]],_6.2.Hiérarchiser_données[Étape],_6.2.Hiérarchiser_données[N°])&amp;" - "&amp;_6.1.Hiérarchiser_données[[#This Row],[Étape]]</f>
        <v>2 - Facturé</v>
      </c>
      <c r="E100" s="13" t="str">
        <f>INDEX(_6.2.Hiérarchiser_données[],MATCH(_6.1.Hiérarchiser_données[[#This Row],[Étape]],_6.2.Hiérarchiser_données[Étape],FALSE),1)&amp;" - "&amp;_6.1.Hiérarchiser_données[[#This Row],[Étape]]</f>
        <v>2 - Facturé</v>
      </c>
      <c r="F100" s="13" t="e">
        <f>VLOOKUP(_6.1.Hiérarchiser_données[[#This Row],[Étape]],_6.2.Hiérarchiser_données[],1)&amp;" - "&amp;_6.1.Hiérarchiser_données[[#This Row],[Étape]]</f>
        <v>#N/A</v>
      </c>
    </row>
  </sheetData>
  <mergeCells count="1">
    <mergeCell ref="H1:I2"/>
  </mergeCells>
  <phoneticPr fontId="2" type="noConversion"/>
  <hyperlinks>
    <hyperlink ref="H1:I2" r:id="rId1" display="https://youtu.be/jueNsolO7Ww" xr:uid="{EB2B6A2A-B5D4-5049-924D-4E1E3B91FEB3}"/>
  </hyperlinks>
  <pageMargins left="0.7" right="0.7" top="0.75" bottom="0.75" header="0.3" footer="0.3"/>
  <pageSetup paperSize="9" orientation="portrait" horizontalDpi="90" verticalDpi="90" r:id="rId2"/>
  <tableParts count="2"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2B79B1-8EEC-884F-86ED-DC584269CCA7}">
  <sheetPr>
    <tabColor theme="8" tint="0.79998168889431442"/>
  </sheetPr>
  <dimension ref="A1:N44"/>
  <sheetViews>
    <sheetView showGridLines="0" workbookViewId="0">
      <pane ySplit="5" topLeftCell="A6" activePane="bottomLeft" state="frozen"/>
      <selection activeCell="B7" sqref="B7"/>
      <selection pane="bottomLeft" activeCell="D6" sqref="D6"/>
    </sheetView>
  </sheetViews>
  <sheetFormatPr baseColWidth="10" defaultColWidth="12.1640625" defaultRowHeight="15" x14ac:dyDescent="0.2"/>
  <cols>
    <col min="1" max="2" width="15.83203125" style="1" customWidth="1"/>
    <col min="3" max="3" width="13.83203125" style="1" customWidth="1"/>
    <col min="4" max="5" width="18.33203125" style="1" customWidth="1"/>
    <col min="6" max="6" width="20.83203125" style="1" customWidth="1"/>
    <col min="7" max="7" width="18.33203125" style="1" customWidth="1"/>
    <col min="8" max="8" width="25.83203125" style="1" customWidth="1"/>
    <col min="9" max="9" width="5.83203125" style="1" customWidth="1"/>
    <col min="10" max="10" width="13.83203125" style="1" customWidth="1"/>
    <col min="11" max="11" width="18.33203125" style="1" customWidth="1"/>
    <col min="12" max="12" width="5.83203125" style="1" customWidth="1"/>
    <col min="13" max="13" width="13.83203125" style="1" customWidth="1"/>
    <col min="14" max="14" width="18.33203125" style="1" customWidth="1"/>
    <col min="15" max="16384" width="12.1640625" style="1"/>
  </cols>
  <sheetData>
    <row r="1" spans="1:14" ht="15" customHeight="1" x14ac:dyDescent="0.2">
      <c r="A1" s="63" t="s">
        <v>128</v>
      </c>
      <c r="B1" s="64"/>
      <c r="C1" s="64"/>
      <c r="D1" s="64"/>
      <c r="E1" s="65"/>
      <c r="F1" s="65"/>
      <c r="G1" s="65"/>
      <c r="H1" s="65"/>
      <c r="I1" s="65"/>
      <c r="J1" s="65"/>
      <c r="K1" s="65"/>
      <c r="L1" s="66"/>
      <c r="M1" s="51" t="s">
        <v>354</v>
      </c>
      <c r="N1" s="52"/>
    </row>
    <row r="2" spans="1:14" x14ac:dyDescent="0.2">
      <c r="A2" s="67" t="s">
        <v>329</v>
      </c>
      <c r="B2" s="68"/>
      <c r="C2" s="68"/>
      <c r="D2" s="68"/>
      <c r="E2" s="69"/>
      <c r="F2" s="69"/>
      <c r="G2" s="69"/>
      <c r="H2" s="69"/>
      <c r="I2" s="69"/>
      <c r="J2" s="69"/>
      <c r="K2" s="69"/>
      <c r="L2" s="70"/>
      <c r="M2" s="53"/>
      <c r="N2" s="54"/>
    </row>
    <row r="3" spans="1:14" x14ac:dyDescent="0.2">
      <c r="A3"/>
      <c r="B3"/>
      <c r="C3"/>
      <c r="D3"/>
      <c r="E3"/>
      <c r="F3"/>
      <c r="G3"/>
      <c r="H3"/>
    </row>
    <row r="4" spans="1:14" x14ac:dyDescent="0.2">
      <c r="D4"/>
      <c r="E4"/>
      <c r="F4"/>
      <c r="G4"/>
      <c r="H4"/>
      <c r="J4" s="49" t="s">
        <v>162</v>
      </c>
      <c r="K4" s="50"/>
      <c r="M4" s="49" t="s">
        <v>163</v>
      </c>
      <c r="N4" s="50"/>
    </row>
    <row r="5" spans="1:14" ht="32" x14ac:dyDescent="0.2">
      <c r="A5" s="1" t="s">
        <v>1</v>
      </c>
      <c r="B5" s="1" t="s">
        <v>2</v>
      </c>
      <c r="C5" s="1" t="s">
        <v>129</v>
      </c>
      <c r="D5" s="1" t="s">
        <v>130</v>
      </c>
      <c r="E5" s="16" t="s">
        <v>139</v>
      </c>
      <c r="F5" s="16" t="s">
        <v>142</v>
      </c>
      <c r="G5" s="16" t="s">
        <v>140</v>
      </c>
      <c r="H5" s="16" t="s">
        <v>141</v>
      </c>
      <c r="J5" s="3" t="s">
        <v>0</v>
      </c>
      <c r="K5" s="3" t="s">
        <v>130</v>
      </c>
      <c r="M5" s="3" t="s">
        <v>0</v>
      </c>
      <c r="N5" s="3" t="s">
        <v>130</v>
      </c>
    </row>
    <row r="6" spans="1:14" ht="16" x14ac:dyDescent="0.2">
      <c r="A6" s="3" t="s">
        <v>34</v>
      </c>
      <c r="B6" s="2" t="s">
        <v>33</v>
      </c>
      <c r="C6" s="6">
        <v>7</v>
      </c>
      <c r="D6" s="7"/>
      <c r="E6" s="5" t="str">
        <f>_xlfn.XLOOKUP(_4.1.Recherche_approximative[[#This Row],[Note / 20]],_4.2.Recherche_approximative[Note],_4.2.Recherche_approximative[Appréciation],"Absent",-1)</f>
        <v>Rattrapage</v>
      </c>
      <c r="F6" s="5" t="str">
        <f>IF(_4.1.Recherche_approximative[[#This Row],[Note / 20]]="","Absent",VLOOKUP(_4.1.Recherche_approximative[[#This Row],[Note / 20]],_4.3.Recherche_approximative[],2,TRUE))</f>
        <v>Rattrapage</v>
      </c>
      <c r="G6" s="9" t="str" cm="1">
        <f t="array" ref="G6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Rattrapage</v>
      </c>
      <c r="H6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Rattrapage</v>
      </c>
      <c r="J6" s="28">
        <v>16</v>
      </c>
      <c r="K6" s="28" t="s">
        <v>131</v>
      </c>
      <c r="M6" s="28">
        <v>0</v>
      </c>
      <c r="N6" s="28" t="s">
        <v>136</v>
      </c>
    </row>
    <row r="7" spans="1:14" ht="16" x14ac:dyDescent="0.2">
      <c r="A7" s="3" t="s">
        <v>14</v>
      </c>
      <c r="B7" s="2" t="s">
        <v>13</v>
      </c>
      <c r="C7" s="6">
        <v>14</v>
      </c>
      <c r="D7" s="7"/>
      <c r="E7" s="5" t="str">
        <f>_xlfn.XLOOKUP(_4.1.Recherche_approximative[[#This Row],[Note / 20]],_4.2.Recherche_approximative[Note],_4.2.Recherche_approximative[Appréciation],"Absent",-1)</f>
        <v>Bien</v>
      </c>
      <c r="F7" s="5" t="str">
        <f>IF(_4.1.Recherche_approximative[[#This Row],[Note / 20]]="","Absent",VLOOKUP(_4.1.Recherche_approximative[[#This Row],[Note / 20]],_4.3.Recherche_approximative[],2,TRUE))</f>
        <v>Bien</v>
      </c>
      <c r="G7" s="9" t="str" cm="1">
        <f t="array" ref="G7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Bien</v>
      </c>
      <c r="H7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Bien</v>
      </c>
      <c r="J7" s="28">
        <v>14</v>
      </c>
      <c r="K7" s="28" t="s">
        <v>132</v>
      </c>
      <c r="M7" s="28">
        <v>6</v>
      </c>
      <c r="N7" s="28" t="s">
        <v>135</v>
      </c>
    </row>
    <row r="8" spans="1:14" ht="16" x14ac:dyDescent="0.2">
      <c r="A8" s="3" t="s">
        <v>8</v>
      </c>
      <c r="B8" s="2" t="s">
        <v>7</v>
      </c>
      <c r="C8" s="6">
        <v>17</v>
      </c>
      <c r="D8" s="7"/>
      <c r="E8" s="5" t="str">
        <f>_xlfn.XLOOKUP(_4.1.Recherche_approximative[[#This Row],[Note / 20]],_4.2.Recherche_approximative[Note],_4.2.Recherche_approximative[Appréciation],"Absent",-1)</f>
        <v>Très bien</v>
      </c>
      <c r="F8" s="5" t="str">
        <f>IF(_4.1.Recherche_approximative[[#This Row],[Note / 20]]="","Absent",VLOOKUP(_4.1.Recherche_approximative[[#This Row],[Note / 20]],_4.3.Recherche_approximative[],2,TRUE))</f>
        <v>Très bien</v>
      </c>
      <c r="G8" s="9" t="str" cm="1">
        <f t="array" ref="G8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Très bien</v>
      </c>
      <c r="H8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Très bien</v>
      </c>
      <c r="J8" s="28">
        <v>12</v>
      </c>
      <c r="K8" s="28" t="s">
        <v>133</v>
      </c>
      <c r="M8" s="28">
        <v>10</v>
      </c>
      <c r="N8" s="28" t="s">
        <v>134</v>
      </c>
    </row>
    <row r="9" spans="1:14" ht="16" x14ac:dyDescent="0.2">
      <c r="A9" s="3" t="s">
        <v>6</v>
      </c>
      <c r="B9" s="2" t="s">
        <v>5</v>
      </c>
      <c r="C9" s="6">
        <v>8</v>
      </c>
      <c r="D9" s="7"/>
      <c r="E9" s="5" t="str">
        <f>_xlfn.XLOOKUP(_4.1.Recherche_approximative[[#This Row],[Note / 20]],_4.2.Recherche_approximative[Note],_4.2.Recherche_approximative[Appréciation],"Absent",-1)</f>
        <v>Rattrapage</v>
      </c>
      <c r="F9" s="5" t="str">
        <f>IF(_4.1.Recherche_approximative[[#This Row],[Note / 20]]="","Absent",VLOOKUP(_4.1.Recherche_approximative[[#This Row],[Note / 20]],_4.3.Recherche_approximative[],2,TRUE))</f>
        <v>Rattrapage</v>
      </c>
      <c r="G9" s="9" t="str" cm="1">
        <f t="array" ref="G9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Rattrapage</v>
      </c>
      <c r="H9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Rattrapage</v>
      </c>
      <c r="J9" s="28">
        <v>10</v>
      </c>
      <c r="K9" s="28" t="s">
        <v>134</v>
      </c>
      <c r="M9" s="28">
        <v>12</v>
      </c>
      <c r="N9" s="28" t="s">
        <v>133</v>
      </c>
    </row>
    <row r="10" spans="1:14" ht="16" x14ac:dyDescent="0.2">
      <c r="A10" s="3" t="s">
        <v>64</v>
      </c>
      <c r="B10" s="2" t="s">
        <v>63</v>
      </c>
      <c r="C10" s="6">
        <v>9</v>
      </c>
      <c r="D10" s="7"/>
      <c r="E10" s="5" t="str">
        <f>_xlfn.XLOOKUP(_4.1.Recherche_approximative[[#This Row],[Note / 20]],_4.2.Recherche_approximative[Note],_4.2.Recherche_approximative[Appréciation],"Absent",-1)</f>
        <v>Rattrapage</v>
      </c>
      <c r="F10" s="5" t="str">
        <f>IF(_4.1.Recherche_approximative[[#This Row],[Note / 20]]="","Absent",VLOOKUP(_4.1.Recherche_approximative[[#This Row],[Note / 20]],_4.3.Recherche_approximative[],2,TRUE))</f>
        <v>Rattrapage</v>
      </c>
      <c r="G10" s="9" t="str" cm="1">
        <f t="array" ref="G10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Rattrapage</v>
      </c>
      <c r="H10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Rattrapage</v>
      </c>
      <c r="J10" s="28">
        <v>6</v>
      </c>
      <c r="K10" s="28" t="s">
        <v>135</v>
      </c>
      <c r="M10" s="28">
        <v>14</v>
      </c>
      <c r="N10" s="28" t="s">
        <v>132</v>
      </c>
    </row>
    <row r="11" spans="1:14" ht="16" x14ac:dyDescent="0.2">
      <c r="A11" s="3" t="s">
        <v>30</v>
      </c>
      <c r="B11" s="2" t="s">
        <v>29</v>
      </c>
      <c r="C11" s="6">
        <v>19</v>
      </c>
      <c r="D11" s="7"/>
      <c r="E11" s="5" t="str">
        <f>_xlfn.XLOOKUP(_4.1.Recherche_approximative[[#This Row],[Note / 20]],_4.2.Recherche_approximative[Note],_4.2.Recherche_approximative[Appréciation],"Absent",-1)</f>
        <v>Très bien</v>
      </c>
      <c r="F11" s="5" t="str">
        <f>IF(_4.1.Recherche_approximative[[#This Row],[Note / 20]]="","Absent",VLOOKUP(_4.1.Recherche_approximative[[#This Row],[Note / 20]],_4.3.Recherche_approximative[],2,TRUE))</f>
        <v>Très bien</v>
      </c>
      <c r="G11" s="9" t="str" cm="1">
        <f t="array" ref="G11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Très bien</v>
      </c>
      <c r="H11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Très bien</v>
      </c>
      <c r="J11" s="28">
        <v>0</v>
      </c>
      <c r="K11" s="28" t="s">
        <v>136</v>
      </c>
      <c r="M11" s="28">
        <v>16</v>
      </c>
      <c r="N11" s="28" t="s">
        <v>131</v>
      </c>
    </row>
    <row r="12" spans="1:14" ht="16" x14ac:dyDescent="0.2">
      <c r="A12" s="3" t="s">
        <v>53</v>
      </c>
      <c r="B12" s="2" t="s">
        <v>52</v>
      </c>
      <c r="C12" s="6">
        <v>13</v>
      </c>
      <c r="D12" s="7"/>
      <c r="E12" s="5" t="str">
        <f>_xlfn.XLOOKUP(_4.1.Recherche_approximative[[#This Row],[Note / 20]],_4.2.Recherche_approximative[Note],_4.2.Recherche_approximative[Appréciation],"Absent",-1)</f>
        <v>Assez bien</v>
      </c>
      <c r="F12" s="5" t="str">
        <f>IF(_4.1.Recherche_approximative[[#This Row],[Note / 20]]="","Absent",VLOOKUP(_4.1.Recherche_approximative[[#This Row],[Note / 20]],_4.3.Recherche_approximative[],2,TRUE))</f>
        <v>Assez bien</v>
      </c>
      <c r="G12" s="9" t="str" cm="1">
        <f t="array" ref="G12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Assez bien</v>
      </c>
      <c r="H12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Assez bien</v>
      </c>
      <c r="J12" s="28" t="s">
        <v>137</v>
      </c>
      <c r="K12" s="28" t="s">
        <v>138</v>
      </c>
      <c r="M12" s="28" t="s">
        <v>137</v>
      </c>
      <c r="N12" s="28" t="s">
        <v>138</v>
      </c>
    </row>
    <row r="13" spans="1:14" ht="16" x14ac:dyDescent="0.2">
      <c r="A13" s="3" t="s">
        <v>51</v>
      </c>
      <c r="B13" s="2" t="s">
        <v>50</v>
      </c>
      <c r="C13" s="6">
        <v>12</v>
      </c>
      <c r="D13" s="7"/>
      <c r="E13" s="5" t="str">
        <f>_xlfn.XLOOKUP(_4.1.Recherche_approximative[[#This Row],[Note / 20]],_4.2.Recherche_approximative[Note],_4.2.Recherche_approximative[Appréciation],"Absent",-1)</f>
        <v>Assez bien</v>
      </c>
      <c r="F13" s="5" t="str">
        <f>IF(_4.1.Recherche_approximative[[#This Row],[Note / 20]]="","Absent",VLOOKUP(_4.1.Recherche_approximative[[#This Row],[Note / 20]],_4.3.Recherche_approximative[],2,TRUE))</f>
        <v>Assez bien</v>
      </c>
      <c r="G13" s="9" t="str" cm="1">
        <f t="array" ref="G13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Assez bien</v>
      </c>
      <c r="H13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Assez bien</v>
      </c>
    </row>
    <row r="14" spans="1:14" ht="16" x14ac:dyDescent="0.2">
      <c r="A14" s="3" t="s">
        <v>82</v>
      </c>
      <c r="B14" s="2" t="s">
        <v>58</v>
      </c>
      <c r="C14" s="6"/>
      <c r="D14" s="7"/>
      <c r="E14" s="5" t="str">
        <f>_xlfn.XLOOKUP(_4.1.Recherche_approximative[[#This Row],[Note / 20]],_4.2.Recherche_approximative[Note],_4.2.Recherche_approximative[Appréciation],"Absent",-1)</f>
        <v>Absent</v>
      </c>
      <c r="F14" s="5" t="str">
        <f>IF(_4.1.Recherche_approximative[[#This Row],[Note / 20]]="","Absent",VLOOKUP(_4.1.Recherche_approximative[[#This Row],[Note / 20]],_4.3.Recherche_approximative[],2,TRUE))</f>
        <v>Absent</v>
      </c>
      <c r="G14" s="9" t="str" cm="1">
        <f t="array" ref="G14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Absent</v>
      </c>
      <c r="H14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Absent</v>
      </c>
    </row>
    <row r="15" spans="1:14" ht="16" x14ac:dyDescent="0.2">
      <c r="A15" s="3" t="s">
        <v>10</v>
      </c>
      <c r="B15" s="2" t="s">
        <v>9</v>
      </c>
      <c r="C15" s="6">
        <v>10</v>
      </c>
      <c r="D15" s="7"/>
      <c r="E15" s="5" t="str">
        <f>_xlfn.XLOOKUP(_4.1.Recherche_approximative[[#This Row],[Note / 20]],_4.2.Recherche_approximative[Note],_4.2.Recherche_approximative[Appréciation],"Absent",-1)</f>
        <v>Admis</v>
      </c>
      <c r="F15" s="5" t="str">
        <f>IF(_4.1.Recherche_approximative[[#This Row],[Note / 20]]="","Absent",VLOOKUP(_4.1.Recherche_approximative[[#This Row],[Note / 20]],_4.3.Recherche_approximative[],2,TRUE))</f>
        <v>Admis</v>
      </c>
      <c r="G15" s="9" t="str" cm="1">
        <f t="array" ref="G15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Admis</v>
      </c>
      <c r="H15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Admis</v>
      </c>
    </row>
    <row r="16" spans="1:14" ht="16" x14ac:dyDescent="0.2">
      <c r="A16" s="3" t="s">
        <v>18</v>
      </c>
      <c r="B16" s="2" t="s">
        <v>17</v>
      </c>
      <c r="C16" s="6">
        <v>6</v>
      </c>
      <c r="D16" s="7"/>
      <c r="E16" s="5" t="str">
        <f>_xlfn.XLOOKUP(_4.1.Recherche_approximative[[#This Row],[Note / 20]],_4.2.Recherche_approximative[Note],_4.2.Recherche_approximative[Appréciation],"Absent",-1)</f>
        <v>Rattrapage</v>
      </c>
      <c r="F16" s="5" t="str">
        <f>IF(_4.1.Recherche_approximative[[#This Row],[Note / 20]]="","Absent",VLOOKUP(_4.1.Recherche_approximative[[#This Row],[Note / 20]],_4.3.Recherche_approximative[],2,TRUE))</f>
        <v>Rattrapage</v>
      </c>
      <c r="G16" s="9" t="str" cm="1">
        <f t="array" ref="G16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Rattrapage</v>
      </c>
      <c r="H16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Rattrapage</v>
      </c>
    </row>
    <row r="17" spans="1:8" ht="16" x14ac:dyDescent="0.2">
      <c r="A17" s="3" t="s">
        <v>57</v>
      </c>
      <c r="B17" s="2" t="s">
        <v>56</v>
      </c>
      <c r="C17" s="6">
        <v>10</v>
      </c>
      <c r="D17" s="7"/>
      <c r="E17" s="5" t="str">
        <f>_xlfn.XLOOKUP(_4.1.Recherche_approximative[[#This Row],[Note / 20]],_4.2.Recherche_approximative[Note],_4.2.Recherche_approximative[Appréciation],"Absent",-1)</f>
        <v>Admis</v>
      </c>
      <c r="F17" s="5" t="str">
        <f>IF(_4.1.Recherche_approximative[[#This Row],[Note / 20]]="","Absent",VLOOKUP(_4.1.Recherche_approximative[[#This Row],[Note / 20]],_4.3.Recherche_approximative[],2,TRUE))</f>
        <v>Admis</v>
      </c>
      <c r="G17" s="9" t="str" cm="1">
        <f t="array" ref="G17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Admis</v>
      </c>
      <c r="H17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Admis</v>
      </c>
    </row>
    <row r="18" spans="1:8" ht="16" x14ac:dyDescent="0.2">
      <c r="A18" s="3" t="s">
        <v>26</v>
      </c>
      <c r="B18" s="2" t="s">
        <v>25</v>
      </c>
      <c r="C18" s="6">
        <v>16</v>
      </c>
      <c r="D18" s="7"/>
      <c r="E18" s="5" t="str">
        <f>_xlfn.XLOOKUP(_4.1.Recherche_approximative[[#This Row],[Note / 20]],_4.2.Recherche_approximative[Note],_4.2.Recherche_approximative[Appréciation],"Absent",-1)</f>
        <v>Très bien</v>
      </c>
      <c r="F18" s="5" t="str">
        <f>IF(_4.1.Recherche_approximative[[#This Row],[Note / 20]]="","Absent",VLOOKUP(_4.1.Recherche_approximative[[#This Row],[Note / 20]],_4.3.Recherche_approximative[],2,TRUE))</f>
        <v>Très bien</v>
      </c>
      <c r="G18" s="9" t="str" cm="1">
        <f t="array" ref="G18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Très bien</v>
      </c>
      <c r="H18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Très bien</v>
      </c>
    </row>
    <row r="19" spans="1:8" ht="16" x14ac:dyDescent="0.2">
      <c r="A19" s="3" t="s">
        <v>55</v>
      </c>
      <c r="B19" s="2" t="s">
        <v>54</v>
      </c>
      <c r="C19" s="6">
        <v>20</v>
      </c>
      <c r="D19" s="7"/>
      <c r="E19" s="5" t="str">
        <f>_xlfn.XLOOKUP(_4.1.Recherche_approximative[[#This Row],[Note / 20]],_4.2.Recherche_approximative[Note],_4.2.Recherche_approximative[Appréciation],"Absent",-1)</f>
        <v>Très bien</v>
      </c>
      <c r="F19" s="5" t="str">
        <f>IF(_4.1.Recherche_approximative[[#This Row],[Note / 20]]="","Absent",VLOOKUP(_4.1.Recherche_approximative[[#This Row],[Note / 20]],_4.3.Recherche_approximative[],2,TRUE))</f>
        <v>Très bien</v>
      </c>
      <c r="G19" s="9" t="str" cm="1">
        <f t="array" ref="G19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Très bien</v>
      </c>
      <c r="H19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Très bien</v>
      </c>
    </row>
    <row r="20" spans="1:8" ht="16" x14ac:dyDescent="0.2">
      <c r="A20" s="3" t="s">
        <v>112</v>
      </c>
      <c r="B20" s="2" t="s">
        <v>45</v>
      </c>
      <c r="C20" s="6">
        <v>17</v>
      </c>
      <c r="D20" s="7"/>
      <c r="E20" s="5" t="str">
        <f>_xlfn.XLOOKUP(_4.1.Recherche_approximative[[#This Row],[Note / 20]],_4.2.Recherche_approximative[Note],_4.2.Recherche_approximative[Appréciation],"Absent",-1)</f>
        <v>Très bien</v>
      </c>
      <c r="F20" s="5" t="str">
        <f>IF(_4.1.Recherche_approximative[[#This Row],[Note / 20]]="","Absent",VLOOKUP(_4.1.Recherche_approximative[[#This Row],[Note / 20]],_4.3.Recherche_approximative[],2,TRUE))</f>
        <v>Très bien</v>
      </c>
      <c r="G20" s="9" t="str" cm="1">
        <f t="array" ref="G20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Très bien</v>
      </c>
      <c r="H20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Très bien</v>
      </c>
    </row>
    <row r="21" spans="1:8" ht="16" x14ac:dyDescent="0.2">
      <c r="A21" s="3" t="s">
        <v>47</v>
      </c>
      <c r="B21" s="2" t="s">
        <v>46</v>
      </c>
      <c r="C21" s="6"/>
      <c r="D21" s="7"/>
      <c r="E21" s="5" t="str">
        <f>_xlfn.XLOOKUP(_4.1.Recherche_approximative[[#This Row],[Note / 20]],_4.2.Recherche_approximative[Note],_4.2.Recherche_approximative[Appréciation],"Absent",-1)</f>
        <v>Absent</v>
      </c>
      <c r="F21" s="5" t="str">
        <f>IF(_4.1.Recherche_approximative[[#This Row],[Note / 20]]="","Absent",VLOOKUP(_4.1.Recherche_approximative[[#This Row],[Note / 20]],_4.3.Recherche_approximative[],2,TRUE))</f>
        <v>Absent</v>
      </c>
      <c r="G21" s="9" t="str" cm="1">
        <f t="array" ref="G21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Absent</v>
      </c>
      <c r="H21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Absent</v>
      </c>
    </row>
    <row r="22" spans="1:8" ht="16" x14ac:dyDescent="0.2">
      <c r="A22" s="3" t="s">
        <v>24</v>
      </c>
      <c r="B22" s="2" t="s">
        <v>23</v>
      </c>
      <c r="C22" s="6">
        <v>20</v>
      </c>
      <c r="D22" s="7"/>
      <c r="E22" s="5" t="str">
        <f>_xlfn.XLOOKUP(_4.1.Recherche_approximative[[#This Row],[Note / 20]],_4.2.Recherche_approximative[Note],_4.2.Recherche_approximative[Appréciation],"Absent",-1)</f>
        <v>Très bien</v>
      </c>
      <c r="F22" s="5" t="str">
        <f>IF(_4.1.Recherche_approximative[[#This Row],[Note / 20]]="","Absent",VLOOKUP(_4.1.Recherche_approximative[[#This Row],[Note / 20]],_4.3.Recherche_approximative[],2,TRUE))</f>
        <v>Très bien</v>
      </c>
      <c r="G22" s="9" t="str" cm="1">
        <f t="array" ref="G22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Très bien</v>
      </c>
      <c r="H22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Très bien</v>
      </c>
    </row>
    <row r="23" spans="1:8" ht="16" x14ac:dyDescent="0.2">
      <c r="A23" s="3" t="s">
        <v>32</v>
      </c>
      <c r="B23" s="2" t="s">
        <v>31</v>
      </c>
      <c r="C23" s="6"/>
      <c r="D23" s="7"/>
      <c r="E23" s="5" t="str">
        <f>_xlfn.XLOOKUP(_4.1.Recherche_approximative[[#This Row],[Note / 20]],_4.2.Recherche_approximative[Note],_4.2.Recherche_approximative[Appréciation],"Absent",-1)</f>
        <v>Absent</v>
      </c>
      <c r="F23" s="5" t="str">
        <f>IF(_4.1.Recherche_approximative[[#This Row],[Note / 20]]="","Absent",VLOOKUP(_4.1.Recherche_approximative[[#This Row],[Note / 20]],_4.3.Recherche_approximative[],2,TRUE))</f>
        <v>Absent</v>
      </c>
      <c r="G23" s="9" t="str" cm="1">
        <f t="array" ref="G23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Absent</v>
      </c>
      <c r="H23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Absent</v>
      </c>
    </row>
    <row r="24" spans="1:8" ht="16" x14ac:dyDescent="0.2">
      <c r="A24" s="3" t="s">
        <v>38</v>
      </c>
      <c r="B24" s="2" t="s">
        <v>37</v>
      </c>
      <c r="C24" s="6">
        <v>14</v>
      </c>
      <c r="D24" s="7"/>
      <c r="E24" s="5" t="str">
        <f>_xlfn.XLOOKUP(_4.1.Recherche_approximative[[#This Row],[Note / 20]],_4.2.Recherche_approximative[Note],_4.2.Recherche_approximative[Appréciation],"Absent",-1)</f>
        <v>Bien</v>
      </c>
      <c r="F24" s="5" t="str">
        <f>IF(_4.1.Recherche_approximative[[#This Row],[Note / 20]]="","Absent",VLOOKUP(_4.1.Recherche_approximative[[#This Row],[Note / 20]],_4.3.Recherche_approximative[],2,TRUE))</f>
        <v>Bien</v>
      </c>
      <c r="G24" s="9" t="str" cm="1">
        <f t="array" ref="G24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Bien</v>
      </c>
      <c r="H24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Bien</v>
      </c>
    </row>
    <row r="25" spans="1:8" ht="16" x14ac:dyDescent="0.2">
      <c r="A25" s="3" t="s">
        <v>16</v>
      </c>
      <c r="B25" s="2" t="s">
        <v>15</v>
      </c>
      <c r="C25" s="6">
        <v>6</v>
      </c>
      <c r="D25" s="7"/>
      <c r="E25" s="5" t="str">
        <f>_xlfn.XLOOKUP(_4.1.Recherche_approximative[[#This Row],[Note / 20]],_4.2.Recherche_approximative[Note],_4.2.Recherche_approximative[Appréciation],"Absent",-1)</f>
        <v>Rattrapage</v>
      </c>
      <c r="F25" s="5" t="str">
        <f>IF(_4.1.Recherche_approximative[[#This Row],[Note / 20]]="","Absent",VLOOKUP(_4.1.Recherche_approximative[[#This Row],[Note / 20]],_4.3.Recherche_approximative[],2,TRUE))</f>
        <v>Rattrapage</v>
      </c>
      <c r="G25" s="9" t="str" cm="1">
        <f t="array" ref="G25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Rattrapage</v>
      </c>
      <c r="H25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Rattrapage</v>
      </c>
    </row>
    <row r="26" spans="1:8" ht="16" x14ac:dyDescent="0.2">
      <c r="A26" s="3" t="s">
        <v>28</v>
      </c>
      <c r="B26" s="2" t="s">
        <v>27</v>
      </c>
      <c r="C26" s="6">
        <v>17</v>
      </c>
      <c r="D26" s="7"/>
      <c r="E26" s="5" t="str">
        <f>_xlfn.XLOOKUP(_4.1.Recherche_approximative[[#This Row],[Note / 20]],_4.2.Recherche_approximative[Note],_4.2.Recherche_approximative[Appréciation],"Absent",-1)</f>
        <v>Très bien</v>
      </c>
      <c r="F26" s="5" t="str">
        <f>IF(_4.1.Recherche_approximative[[#This Row],[Note / 20]]="","Absent",VLOOKUP(_4.1.Recherche_approximative[[#This Row],[Note / 20]],_4.3.Recherche_approximative[],2,TRUE))</f>
        <v>Très bien</v>
      </c>
      <c r="G26" s="9" t="str" cm="1">
        <f t="array" ref="G26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Très bien</v>
      </c>
      <c r="H26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Très bien</v>
      </c>
    </row>
    <row r="27" spans="1:8" ht="16" x14ac:dyDescent="0.2">
      <c r="A27" s="3" t="s">
        <v>49</v>
      </c>
      <c r="B27" s="2" t="s">
        <v>48</v>
      </c>
      <c r="C27" s="6">
        <v>5</v>
      </c>
      <c r="D27" s="7"/>
      <c r="E27" s="5" t="str">
        <f>_xlfn.XLOOKUP(_4.1.Recherche_approximative[[#This Row],[Note / 20]],_4.2.Recherche_approximative[Note],_4.2.Recherche_approximative[Appréciation],"Absent",-1)</f>
        <v>Refusé</v>
      </c>
      <c r="F27" s="5" t="str">
        <f>IF(_4.1.Recherche_approximative[[#This Row],[Note / 20]]="","Absent",VLOOKUP(_4.1.Recherche_approximative[[#This Row],[Note / 20]],_4.3.Recherche_approximative[],2,TRUE))</f>
        <v>Refusé</v>
      </c>
      <c r="G27" s="9" t="str" cm="1">
        <f t="array" ref="G27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Refusé</v>
      </c>
      <c r="H27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Refusé</v>
      </c>
    </row>
    <row r="28" spans="1:8" ht="16" x14ac:dyDescent="0.2">
      <c r="A28" s="3" t="s">
        <v>44</v>
      </c>
      <c r="B28" s="2" t="s">
        <v>43</v>
      </c>
      <c r="C28" s="6">
        <v>13</v>
      </c>
      <c r="D28" s="7"/>
      <c r="E28" s="5" t="str">
        <f>_xlfn.XLOOKUP(_4.1.Recherche_approximative[[#This Row],[Note / 20]],_4.2.Recherche_approximative[Note],_4.2.Recherche_approximative[Appréciation],"Absent",-1)</f>
        <v>Assez bien</v>
      </c>
      <c r="F28" s="5" t="str">
        <f>IF(_4.1.Recherche_approximative[[#This Row],[Note / 20]]="","Absent",VLOOKUP(_4.1.Recherche_approximative[[#This Row],[Note / 20]],_4.3.Recherche_approximative[],2,TRUE))</f>
        <v>Assez bien</v>
      </c>
      <c r="G28" s="9" t="str" cm="1">
        <f t="array" ref="G28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Assez bien</v>
      </c>
      <c r="H28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Assez bien</v>
      </c>
    </row>
    <row r="29" spans="1:8" ht="16" x14ac:dyDescent="0.2">
      <c r="A29" s="3" t="s">
        <v>40</v>
      </c>
      <c r="B29" s="2" t="s">
        <v>39</v>
      </c>
      <c r="C29" s="6">
        <v>18</v>
      </c>
      <c r="D29" s="7"/>
      <c r="E29" s="5" t="str">
        <f>_xlfn.XLOOKUP(_4.1.Recherche_approximative[[#This Row],[Note / 20]],_4.2.Recherche_approximative[Note],_4.2.Recherche_approximative[Appréciation],"Absent",-1)</f>
        <v>Très bien</v>
      </c>
      <c r="F29" s="5" t="str">
        <f>IF(_4.1.Recherche_approximative[[#This Row],[Note / 20]]="","Absent",VLOOKUP(_4.1.Recherche_approximative[[#This Row],[Note / 20]],_4.3.Recherche_approximative[],2,TRUE))</f>
        <v>Très bien</v>
      </c>
      <c r="G29" s="9" t="str" cm="1">
        <f t="array" ref="G29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Très bien</v>
      </c>
      <c r="H29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Très bien</v>
      </c>
    </row>
    <row r="30" spans="1:8" ht="16" x14ac:dyDescent="0.2">
      <c r="A30" s="3" t="s">
        <v>42</v>
      </c>
      <c r="B30" s="2" t="s">
        <v>41</v>
      </c>
      <c r="C30" s="6"/>
      <c r="D30" s="7"/>
      <c r="E30" s="5" t="str">
        <f>_xlfn.XLOOKUP(_4.1.Recherche_approximative[[#This Row],[Note / 20]],_4.2.Recherche_approximative[Note],_4.2.Recherche_approximative[Appréciation],"Absent",-1)</f>
        <v>Absent</v>
      </c>
      <c r="F30" s="5" t="str">
        <f>IF(_4.1.Recherche_approximative[[#This Row],[Note / 20]]="","Absent",VLOOKUP(_4.1.Recherche_approximative[[#This Row],[Note / 20]],_4.3.Recherche_approximative[],2,TRUE))</f>
        <v>Absent</v>
      </c>
      <c r="G30" s="9" t="str" cm="1">
        <f t="array" ref="G30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Absent</v>
      </c>
      <c r="H30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Absent</v>
      </c>
    </row>
    <row r="31" spans="1:8" ht="16" x14ac:dyDescent="0.2">
      <c r="A31" s="3" t="s">
        <v>60</v>
      </c>
      <c r="B31" s="2" t="s">
        <v>59</v>
      </c>
      <c r="C31" s="6">
        <v>11</v>
      </c>
      <c r="D31" s="7"/>
      <c r="E31" s="5" t="str">
        <f>_xlfn.XLOOKUP(_4.1.Recherche_approximative[[#This Row],[Note / 20]],_4.2.Recherche_approximative[Note],_4.2.Recherche_approximative[Appréciation],"Absent",-1)</f>
        <v>Admis</v>
      </c>
      <c r="F31" s="5" t="str">
        <f>IF(_4.1.Recherche_approximative[[#This Row],[Note / 20]]="","Absent",VLOOKUP(_4.1.Recherche_approximative[[#This Row],[Note / 20]],_4.3.Recherche_approximative[],2,TRUE))</f>
        <v>Admis</v>
      </c>
      <c r="G31" s="9" t="str" cm="1">
        <f t="array" ref="G31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Admis</v>
      </c>
      <c r="H31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Admis</v>
      </c>
    </row>
    <row r="32" spans="1:8" ht="16" x14ac:dyDescent="0.2">
      <c r="A32" s="3" t="s">
        <v>22</v>
      </c>
      <c r="B32" s="2" t="s">
        <v>21</v>
      </c>
      <c r="C32" s="6">
        <v>9</v>
      </c>
      <c r="D32" s="7"/>
      <c r="E32" s="5" t="str">
        <f>_xlfn.XLOOKUP(_4.1.Recherche_approximative[[#This Row],[Note / 20]],_4.2.Recherche_approximative[Note],_4.2.Recherche_approximative[Appréciation],"Absent",-1)</f>
        <v>Rattrapage</v>
      </c>
      <c r="F32" s="5" t="str">
        <f>IF(_4.1.Recherche_approximative[[#This Row],[Note / 20]]="","Absent",VLOOKUP(_4.1.Recherche_approximative[[#This Row],[Note / 20]],_4.3.Recherche_approximative[],2,TRUE))</f>
        <v>Rattrapage</v>
      </c>
      <c r="G32" s="9" t="str" cm="1">
        <f t="array" ref="G32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Rattrapage</v>
      </c>
      <c r="H32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Rattrapage</v>
      </c>
    </row>
    <row r="33" spans="1:8" ht="16" x14ac:dyDescent="0.2">
      <c r="A33" s="3" t="s">
        <v>12</v>
      </c>
      <c r="B33" s="2" t="s">
        <v>11</v>
      </c>
      <c r="C33" s="6">
        <v>6</v>
      </c>
      <c r="D33" s="7"/>
      <c r="E33" s="5" t="str">
        <f>_xlfn.XLOOKUP(_4.1.Recherche_approximative[[#This Row],[Note / 20]],_4.2.Recherche_approximative[Note],_4.2.Recherche_approximative[Appréciation],"Absent",-1)</f>
        <v>Rattrapage</v>
      </c>
      <c r="F33" s="5" t="str">
        <f>IF(_4.1.Recherche_approximative[[#This Row],[Note / 20]]="","Absent",VLOOKUP(_4.1.Recherche_approximative[[#This Row],[Note / 20]],_4.3.Recherche_approximative[],2,TRUE))</f>
        <v>Rattrapage</v>
      </c>
      <c r="G33" s="9" t="str" cm="1">
        <f t="array" ref="G33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Rattrapage</v>
      </c>
      <c r="H33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Rattrapage</v>
      </c>
    </row>
    <row r="34" spans="1:8" ht="16" x14ac:dyDescent="0.2">
      <c r="A34" s="3" t="s">
        <v>62</v>
      </c>
      <c r="B34" s="2" t="s">
        <v>61</v>
      </c>
      <c r="C34" s="6">
        <v>1</v>
      </c>
      <c r="D34" s="7"/>
      <c r="E34" s="5" t="str">
        <f>_xlfn.XLOOKUP(_4.1.Recherche_approximative[[#This Row],[Note / 20]],_4.2.Recherche_approximative[Note],_4.2.Recherche_approximative[Appréciation],"Absent",-1)</f>
        <v>Refusé</v>
      </c>
      <c r="F34" s="5" t="str">
        <f>IF(_4.1.Recherche_approximative[[#This Row],[Note / 20]]="","Absent",VLOOKUP(_4.1.Recherche_approximative[[#This Row],[Note / 20]],_4.3.Recherche_approximative[],2,TRUE))</f>
        <v>Refusé</v>
      </c>
      <c r="G34" s="9" t="str" cm="1">
        <f t="array" ref="G34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Refusé</v>
      </c>
      <c r="H34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Refusé</v>
      </c>
    </row>
    <row r="35" spans="1:8" ht="16" x14ac:dyDescent="0.2">
      <c r="A35" s="3" t="s">
        <v>20</v>
      </c>
      <c r="B35" s="2" t="s">
        <v>19</v>
      </c>
      <c r="C35" s="6">
        <v>13</v>
      </c>
      <c r="D35" s="7"/>
      <c r="E35" s="5" t="str">
        <f>_xlfn.XLOOKUP(_4.1.Recherche_approximative[[#This Row],[Note / 20]],_4.2.Recherche_approximative[Note],_4.2.Recherche_approximative[Appréciation],"Absent",-1)</f>
        <v>Assez bien</v>
      </c>
      <c r="F35" s="5" t="str">
        <f>IF(_4.1.Recherche_approximative[[#This Row],[Note / 20]]="","Absent",VLOOKUP(_4.1.Recherche_approximative[[#This Row],[Note / 20]],_4.3.Recherche_approximative[],2,TRUE))</f>
        <v>Assez bien</v>
      </c>
      <c r="G35" s="9" t="str" cm="1">
        <f t="array" ref="G35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Assez bien</v>
      </c>
      <c r="H35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Assez bien</v>
      </c>
    </row>
    <row r="36" spans="1:8" ht="16" x14ac:dyDescent="0.2">
      <c r="A36" s="3" t="s">
        <v>36</v>
      </c>
      <c r="B36" s="2" t="s">
        <v>35</v>
      </c>
      <c r="C36" s="6">
        <v>3</v>
      </c>
      <c r="D36" s="7"/>
      <c r="E36" s="5" t="str">
        <f>_xlfn.XLOOKUP(_4.1.Recherche_approximative[[#This Row],[Note / 20]],_4.2.Recherche_approximative[Note],_4.2.Recherche_approximative[Appréciation],"Absent",-1)</f>
        <v>Refusé</v>
      </c>
      <c r="F36" s="5" t="str">
        <f>IF(_4.1.Recherche_approximative[[#This Row],[Note / 20]]="","Absent",VLOOKUP(_4.1.Recherche_approximative[[#This Row],[Note / 20]],_4.3.Recherche_approximative[],2,TRUE))</f>
        <v>Refusé</v>
      </c>
      <c r="G36" s="9" t="str" cm="1">
        <f t="array" ref="G36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Refusé</v>
      </c>
      <c r="H36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Refusé</v>
      </c>
    </row>
    <row r="37" spans="1:8" ht="16" x14ac:dyDescent="0.2">
      <c r="A37" s="3" t="s">
        <v>70</v>
      </c>
      <c r="B37" s="2" t="s">
        <v>69</v>
      </c>
      <c r="C37" s="6">
        <v>2</v>
      </c>
      <c r="D37" s="7"/>
      <c r="E37" s="5" t="str">
        <f>_xlfn.XLOOKUP(_4.1.Recherche_approximative[[#This Row],[Note / 20]],_4.2.Recherche_approximative[Note],_4.2.Recherche_approximative[Appréciation],"Absent",-1)</f>
        <v>Refusé</v>
      </c>
      <c r="F37" s="5" t="str">
        <f>IF(_4.1.Recherche_approximative[[#This Row],[Note / 20]]="","Absent",VLOOKUP(_4.1.Recherche_approximative[[#This Row],[Note / 20]],_4.3.Recherche_approximative[],2,TRUE))</f>
        <v>Refusé</v>
      </c>
      <c r="G37" s="9" t="str" cm="1">
        <f t="array" ref="G37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Refusé</v>
      </c>
      <c r="H37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Refusé</v>
      </c>
    </row>
    <row r="38" spans="1:8" ht="16" x14ac:dyDescent="0.2">
      <c r="A38" s="3" t="s">
        <v>80</v>
      </c>
      <c r="B38" s="2" t="s">
        <v>79</v>
      </c>
      <c r="C38" s="6">
        <v>14</v>
      </c>
      <c r="D38" s="7"/>
      <c r="E38" s="5" t="str">
        <f>_xlfn.XLOOKUP(_4.1.Recherche_approximative[[#This Row],[Note / 20]],_4.2.Recherche_approximative[Note],_4.2.Recherche_approximative[Appréciation],"Absent",-1)</f>
        <v>Bien</v>
      </c>
      <c r="F38" s="5" t="str">
        <f>IF(_4.1.Recherche_approximative[[#This Row],[Note / 20]]="","Absent",VLOOKUP(_4.1.Recherche_approximative[[#This Row],[Note / 20]],_4.3.Recherche_approximative[],2,TRUE))</f>
        <v>Bien</v>
      </c>
      <c r="G38" s="9" t="str" cm="1">
        <f t="array" ref="G38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Bien</v>
      </c>
      <c r="H38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Bien</v>
      </c>
    </row>
    <row r="39" spans="1:8" ht="16" x14ac:dyDescent="0.2">
      <c r="A39" s="3" t="s">
        <v>68</v>
      </c>
      <c r="B39" s="2" t="s">
        <v>67</v>
      </c>
      <c r="C39" s="6">
        <v>17</v>
      </c>
      <c r="D39" s="7"/>
      <c r="E39" s="5" t="str">
        <f>_xlfn.XLOOKUP(_4.1.Recherche_approximative[[#This Row],[Note / 20]],_4.2.Recherche_approximative[Note],_4.2.Recherche_approximative[Appréciation],"Absent",-1)</f>
        <v>Très bien</v>
      </c>
      <c r="F39" s="5" t="str">
        <f>IF(_4.1.Recherche_approximative[[#This Row],[Note / 20]]="","Absent",VLOOKUP(_4.1.Recherche_approximative[[#This Row],[Note / 20]],_4.3.Recherche_approximative[],2,TRUE))</f>
        <v>Très bien</v>
      </c>
      <c r="G39" s="9" t="str" cm="1">
        <f t="array" ref="G39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Très bien</v>
      </c>
      <c r="H39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Très bien</v>
      </c>
    </row>
    <row r="40" spans="1:8" ht="16" x14ac:dyDescent="0.2">
      <c r="A40" s="3" t="s">
        <v>74</v>
      </c>
      <c r="B40" s="2" t="s">
        <v>73</v>
      </c>
      <c r="C40" s="6">
        <v>15</v>
      </c>
      <c r="D40" s="7"/>
      <c r="E40" s="5" t="str">
        <f>_xlfn.XLOOKUP(_4.1.Recherche_approximative[[#This Row],[Note / 20]],_4.2.Recherche_approximative[Note],_4.2.Recherche_approximative[Appréciation],"Absent",-1)</f>
        <v>Bien</v>
      </c>
      <c r="F40" s="5" t="str">
        <f>IF(_4.1.Recherche_approximative[[#This Row],[Note / 20]]="","Absent",VLOOKUP(_4.1.Recherche_approximative[[#This Row],[Note / 20]],_4.3.Recherche_approximative[],2,TRUE))</f>
        <v>Bien</v>
      </c>
      <c r="G40" s="9" t="str" cm="1">
        <f t="array" ref="G40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Bien</v>
      </c>
      <c r="H40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Bien</v>
      </c>
    </row>
    <row r="41" spans="1:8" ht="16" x14ac:dyDescent="0.2">
      <c r="A41" s="3" t="s">
        <v>66</v>
      </c>
      <c r="B41" s="2" t="s">
        <v>65</v>
      </c>
      <c r="C41" s="6">
        <v>6</v>
      </c>
      <c r="D41" s="7"/>
      <c r="E41" s="5" t="str">
        <f>_xlfn.XLOOKUP(_4.1.Recherche_approximative[[#This Row],[Note / 20]],_4.2.Recherche_approximative[Note],_4.2.Recherche_approximative[Appréciation],"Absent",-1)</f>
        <v>Rattrapage</v>
      </c>
      <c r="F41" s="5" t="str">
        <f>IF(_4.1.Recherche_approximative[[#This Row],[Note / 20]]="","Absent",VLOOKUP(_4.1.Recherche_approximative[[#This Row],[Note / 20]],_4.3.Recherche_approximative[],2,TRUE))</f>
        <v>Rattrapage</v>
      </c>
      <c r="G41" s="9" t="str" cm="1">
        <f t="array" ref="G41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Rattrapage</v>
      </c>
      <c r="H41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Rattrapage</v>
      </c>
    </row>
    <row r="42" spans="1:8" ht="16" x14ac:dyDescent="0.2">
      <c r="A42" s="3" t="s">
        <v>78</v>
      </c>
      <c r="B42" s="2" t="s">
        <v>77</v>
      </c>
      <c r="C42" s="6">
        <v>3</v>
      </c>
      <c r="D42" s="7"/>
      <c r="E42" s="5" t="str">
        <f>_xlfn.XLOOKUP(_4.1.Recherche_approximative[[#This Row],[Note / 20]],_4.2.Recherche_approximative[Note],_4.2.Recherche_approximative[Appréciation],"Absent",-1)</f>
        <v>Refusé</v>
      </c>
      <c r="F42" s="5" t="str">
        <f>IF(_4.1.Recherche_approximative[[#This Row],[Note / 20]]="","Absent",VLOOKUP(_4.1.Recherche_approximative[[#This Row],[Note / 20]],_4.3.Recherche_approximative[],2,TRUE))</f>
        <v>Refusé</v>
      </c>
      <c r="G42" s="9" t="str" cm="1">
        <f t="array" ref="G42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Refusé</v>
      </c>
      <c r="H42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Refusé</v>
      </c>
    </row>
    <row r="43" spans="1:8" ht="16" x14ac:dyDescent="0.2">
      <c r="A43" s="3" t="s">
        <v>76</v>
      </c>
      <c r="B43" s="2" t="s">
        <v>75</v>
      </c>
      <c r="C43" s="6">
        <v>13</v>
      </c>
      <c r="D43" s="7"/>
      <c r="E43" s="5" t="str">
        <f>_xlfn.XLOOKUP(_4.1.Recherche_approximative[[#This Row],[Note / 20]],_4.2.Recherche_approximative[Note],_4.2.Recherche_approximative[Appréciation],"Absent",-1)</f>
        <v>Assez bien</v>
      </c>
      <c r="F43" s="5" t="str">
        <f>IF(_4.1.Recherche_approximative[[#This Row],[Note / 20]]="","Absent",VLOOKUP(_4.1.Recherche_approximative[[#This Row],[Note / 20]],_4.3.Recherche_approximative[],2,TRUE))</f>
        <v>Assez bien</v>
      </c>
      <c r="G43" s="9" t="str" cm="1">
        <f t="array" ref="G43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Assez bien</v>
      </c>
      <c r="H43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Assez bien</v>
      </c>
    </row>
    <row r="44" spans="1:8" ht="16" x14ac:dyDescent="0.2">
      <c r="A44" s="3" t="s">
        <v>72</v>
      </c>
      <c r="B44" s="2" t="s">
        <v>71</v>
      </c>
      <c r="C44" s="6">
        <v>17</v>
      </c>
      <c r="D44" s="7"/>
      <c r="E44" s="5" t="str">
        <f>_xlfn.XLOOKUP(_4.1.Recherche_approximative[[#This Row],[Note / 20]],_4.2.Recherche_approximative[Note],_4.2.Recherche_approximative[Appréciation],"Absent",-1)</f>
        <v>Très bien</v>
      </c>
      <c r="F44" s="5" t="str">
        <f>IF(_4.1.Recherche_approximative[[#This Row],[Note / 20]]="","Absent",VLOOKUP(_4.1.Recherche_approximative[[#This Row],[Note / 20]],_4.3.Recherche_approximative[],2,TRUE))</f>
        <v>Très bien</v>
      </c>
      <c r="G44" s="9" t="str" cm="1">
        <f t="array" ref="G44">_xlfn.IFS(_4.1.Recherche_approximative[[#This Row],[Note / 20]]="","Absent",_4.1.Recherche_approximative[[#This Row],[Note / 20]]&gt;=16,"Très bien",_4.1.Recherche_approximative[[#This Row],[Note / 20]]&gt;=14,"Bien",_4.1.Recherche_approximative[[#This Row],[Note / 20]]&gt;=12,"Assez bien",_4.1.Recherche_approximative[[#This Row],[Note / 20]]&gt;=10,"Admis",_4.1.Recherche_approximative[[#This Row],[Note / 20]]&gt;=6,"Rattrapage",_4.1.Recherche_approximative[[#This Row],[Note / 20]]&gt;=0,"Refusé")</f>
        <v>Très bien</v>
      </c>
      <c r="H44" s="8" t="str">
        <f>IF(_4.1.Recherche_approximative[[#This Row],[Note / 20]]="","Absent",IF(_4.1.Recherche_approximative[[#This Row],[Note / 20]]&gt;=16,"Très bien",IF(_4.1.Recherche_approximative[[#This Row],[Note / 20]]&gt;=14,"Bien",IF(_4.1.Recherche_approximative[[#This Row],[Note / 20]]&gt;=12,"Assez bien",IF(_4.1.Recherche_approximative[[#This Row],[Note / 20]]&gt;=10,"Admis",IF(_4.1.Recherche_approximative[[#This Row],[Note / 20]]&gt;=6,"Rattrapage","Refusé"))))))</f>
        <v>Très bien</v>
      </c>
    </row>
  </sheetData>
  <sortState xmlns:xlrd2="http://schemas.microsoft.com/office/spreadsheetml/2017/richdata2" ref="M6:N12">
    <sortCondition ref="M6:M12"/>
  </sortState>
  <mergeCells count="3">
    <mergeCell ref="J4:K4"/>
    <mergeCell ref="M4:N4"/>
    <mergeCell ref="M1:N2"/>
  </mergeCells>
  <phoneticPr fontId="2" type="noConversion"/>
  <hyperlinks>
    <hyperlink ref="M1:N2" r:id="rId1" display="https://youtu.be/jueNsolO7Ww" xr:uid="{28BFB052-9665-4A43-94E6-E8BB08362914}"/>
  </hyperlinks>
  <pageMargins left="0.7" right="0.7" top="0.75" bottom="0.75" header="0.3" footer="0.3"/>
  <pageSetup paperSize="9" orientation="portrait" horizontalDpi="90" verticalDpi="90" r:id="rId2"/>
  <tableParts count="3"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3C1DD-8CF6-F740-961F-AEC77E3C0148}">
  <sheetPr>
    <tabColor theme="8" tint="0.79998168889431442"/>
  </sheetPr>
  <dimension ref="A1:H21"/>
  <sheetViews>
    <sheetView showGridLines="0" zoomScaleNormal="100" workbookViewId="0">
      <selection activeCell="F7" sqref="F7"/>
    </sheetView>
  </sheetViews>
  <sheetFormatPr baseColWidth="10" defaultRowHeight="16" x14ac:dyDescent="0.2"/>
  <cols>
    <col min="1" max="3" width="13.83203125" style="37" customWidth="1"/>
    <col min="4" max="4" width="5.83203125" style="37" customWidth="1"/>
    <col min="5" max="5" width="13.83203125" style="37" customWidth="1"/>
    <col min="6" max="8" width="17.83203125" style="37" customWidth="1"/>
    <col min="9" max="16384" width="10.83203125" style="37"/>
  </cols>
  <sheetData>
    <row r="1" spans="1:8" ht="16" customHeight="1" x14ac:dyDescent="0.2">
      <c r="A1" s="73" t="s">
        <v>128</v>
      </c>
      <c r="B1" s="74"/>
      <c r="C1" s="74"/>
      <c r="D1" s="74"/>
      <c r="E1" s="75"/>
      <c r="F1" s="76"/>
      <c r="G1" s="51" t="s">
        <v>354</v>
      </c>
      <c r="H1" s="52"/>
    </row>
    <row r="2" spans="1:8" x14ac:dyDescent="0.2">
      <c r="A2" s="77" t="s">
        <v>334</v>
      </c>
      <c r="B2" s="78"/>
      <c r="C2" s="78"/>
      <c r="D2" s="78"/>
      <c r="E2" s="79"/>
      <c r="F2" s="80"/>
      <c r="G2" s="71"/>
      <c r="H2" s="72"/>
    </row>
    <row r="3" spans="1:8" x14ac:dyDescent="0.2">
      <c r="A3" s="81" t="s">
        <v>330</v>
      </c>
      <c r="B3" s="78"/>
      <c r="C3" s="78"/>
      <c r="D3" s="78"/>
      <c r="E3" s="79"/>
      <c r="F3" s="80"/>
      <c r="G3" s="71"/>
      <c r="H3" s="72"/>
    </row>
    <row r="4" spans="1:8" x14ac:dyDescent="0.2">
      <c r="A4" s="82" t="s">
        <v>335</v>
      </c>
      <c r="B4" s="83"/>
      <c r="C4" s="83"/>
      <c r="D4" s="83"/>
      <c r="E4" s="84"/>
      <c r="F4" s="85"/>
      <c r="G4" s="53"/>
      <c r="H4" s="54"/>
    </row>
    <row r="6" spans="1:8" ht="32" x14ac:dyDescent="0.2">
      <c r="A6" s="3" t="s">
        <v>204</v>
      </c>
      <c r="B6" s="3" t="s">
        <v>205</v>
      </c>
      <c r="C6" s="3" t="s">
        <v>206</v>
      </c>
      <c r="E6" s="15" t="s">
        <v>204</v>
      </c>
      <c r="F6" s="15" t="s">
        <v>207</v>
      </c>
      <c r="G6" s="16" t="s">
        <v>208</v>
      </c>
      <c r="H6" s="16" t="s">
        <v>209</v>
      </c>
    </row>
    <row r="7" spans="1:8" ht="17" x14ac:dyDescent="0.2">
      <c r="A7" s="47" t="s">
        <v>336</v>
      </c>
      <c r="B7" s="48">
        <v>755</v>
      </c>
      <c r="C7" s="48">
        <v>500</v>
      </c>
      <c r="E7" s="40" t="s">
        <v>342</v>
      </c>
      <c r="F7" s="41"/>
      <c r="G7" s="42">
        <f>IF(_xlfn.XLOOKUP(_8.2.Recherche_imbriquée[[#This Row],[N° article]],_8.1.Recherche_imbriquée[N° article],_8.1.Recherche_imbriquée[Tarif 2031],"N° article inconnu")=0,
_xlfn.XLOOKUP(_8.2.Recherche_imbriquée[[#This Row],[N° article]],_8.1.Recherche_imbriquée[N° article],_8.1.Recherche_imbriquée[Tarif 2030],"N° article inconnu"),
_xlfn.XLOOKUP(_8.2.Recherche_imbriquée[[#This Row],[N° article]],_8.1.Recherche_imbriquée[N° article],_8.1.Recherche_imbriquée[Tarif 2031],"N° article inconnu"))</f>
        <v>164</v>
      </c>
      <c r="H7" s="42">
        <f>IFERROR(IF(VLOOKUP(_8.2.Recherche_imbriquée[[#This Row],[N° article]],_8.1.Recherche_imbriquée[],3,FALSE)=0,
VLOOKUP(_8.2.Recherche_imbriquée[[#This Row],[N° article]],_8.1.Recherche_imbriquée[],2,FALSE),
VLOOKUP(_8.2.Recherche_imbriquée[[#This Row],[N° article]],_8.1.Recherche_imbriquée[],3,FALSE)),"N° article inconnu")</f>
        <v>164</v>
      </c>
    </row>
    <row r="8" spans="1:8" ht="16" customHeight="1" x14ac:dyDescent="0.2">
      <c r="A8" s="47" t="s">
        <v>337</v>
      </c>
      <c r="B8" s="48">
        <v>580</v>
      </c>
      <c r="C8" s="48"/>
      <c r="E8" s="40" t="s">
        <v>346</v>
      </c>
      <c r="F8" s="41"/>
      <c r="G8" s="42" t="str">
        <f>IF(_xlfn.XLOOKUP(_8.2.Recherche_imbriquée[[#This Row],[N° article]],_8.1.Recherche_imbriquée[N° article],_8.1.Recherche_imbriquée[Tarif 2031],"N° article inconnu")=0,
_xlfn.XLOOKUP(_8.2.Recherche_imbriquée[[#This Row],[N° article]],_8.1.Recherche_imbriquée[N° article],_8.1.Recherche_imbriquée[Tarif 2030],"N° article inconnu"),
_xlfn.XLOOKUP(_8.2.Recherche_imbriquée[[#This Row],[N° article]],_8.1.Recherche_imbriquée[N° article],_8.1.Recherche_imbriquée[Tarif 2031],"N° article inconnu"))</f>
        <v>N° article inconnu</v>
      </c>
      <c r="H8" s="42" t="str">
        <f>IFERROR(IF(VLOOKUP(_8.2.Recherche_imbriquée[[#This Row],[N° article]],_8.1.Recherche_imbriquée[],3,FALSE)=0,
VLOOKUP(_8.2.Recherche_imbriquée[[#This Row],[N° article]],_8.1.Recherche_imbriquée[],2,FALSE),
VLOOKUP(_8.2.Recherche_imbriquée[[#This Row],[N° article]],_8.1.Recherche_imbriquée[],3,FALSE)),"N° article inconnu")</f>
        <v>N° article inconnu</v>
      </c>
    </row>
    <row r="9" spans="1:8" ht="17" x14ac:dyDescent="0.2">
      <c r="A9" s="47" t="s">
        <v>338</v>
      </c>
      <c r="B9" s="48">
        <v>344</v>
      </c>
      <c r="C9" s="48">
        <v>100</v>
      </c>
      <c r="E9" s="40" t="s">
        <v>338</v>
      </c>
      <c r="F9" s="41"/>
      <c r="G9" s="42">
        <f>IF(_xlfn.XLOOKUP(_8.2.Recherche_imbriquée[[#This Row],[N° article]],_8.1.Recherche_imbriquée[N° article],_8.1.Recherche_imbriquée[Tarif 2031],"N° article inconnu")=0,
_xlfn.XLOOKUP(_8.2.Recherche_imbriquée[[#This Row],[N° article]],_8.1.Recherche_imbriquée[N° article],_8.1.Recherche_imbriquée[Tarif 2030],"N° article inconnu"),
_xlfn.XLOOKUP(_8.2.Recherche_imbriquée[[#This Row],[N° article]],_8.1.Recherche_imbriquée[N° article],_8.1.Recherche_imbriquée[Tarif 2031],"N° article inconnu"))</f>
        <v>100</v>
      </c>
      <c r="H9" s="42">
        <f>IFERROR(IF(VLOOKUP(_8.2.Recherche_imbriquée[[#This Row],[N° article]],_8.1.Recherche_imbriquée[],3,FALSE)=0,
VLOOKUP(_8.2.Recherche_imbriquée[[#This Row],[N° article]],_8.1.Recherche_imbriquée[],2,FALSE),
VLOOKUP(_8.2.Recherche_imbriquée[[#This Row],[N° article]],_8.1.Recherche_imbriquée[],3,FALSE)),"N° article inconnu")</f>
        <v>100</v>
      </c>
    </row>
    <row r="10" spans="1:8" ht="16" customHeight="1" x14ac:dyDescent="0.2">
      <c r="A10" s="47" t="s">
        <v>339</v>
      </c>
      <c r="B10" s="48">
        <v>602</v>
      </c>
      <c r="C10" s="48">
        <v>188</v>
      </c>
      <c r="E10" s="43" t="s">
        <v>345</v>
      </c>
      <c r="F10" s="41"/>
      <c r="G10" s="42">
        <f>IF(_xlfn.XLOOKUP(_8.2.Recherche_imbriquée[[#This Row],[N° article]],_8.1.Recherche_imbriquée[N° article],_8.1.Recherche_imbriquée[Tarif 2031],"N° article inconnu")=0,
_xlfn.XLOOKUP(_8.2.Recherche_imbriquée[[#This Row],[N° article]],_8.1.Recherche_imbriquée[N° article],_8.1.Recherche_imbriquée[Tarif 2030],"N° article inconnu"),
_xlfn.XLOOKUP(_8.2.Recherche_imbriquée[[#This Row],[N° article]],_8.1.Recherche_imbriquée[N° article],_8.1.Recherche_imbriquée[Tarif 2031],"N° article inconnu"))</f>
        <v>947</v>
      </c>
      <c r="H10" s="42">
        <f>IFERROR(IF(VLOOKUP(_8.2.Recherche_imbriquée[[#This Row],[N° article]],_8.1.Recherche_imbriquée[],3,FALSE)=0,
VLOOKUP(_8.2.Recherche_imbriquée[[#This Row],[N° article]],_8.1.Recherche_imbriquée[],2,FALSE),
VLOOKUP(_8.2.Recherche_imbriquée[[#This Row],[N° article]],_8.1.Recherche_imbriquée[],3,FALSE)),"N° article inconnu")</f>
        <v>947</v>
      </c>
    </row>
    <row r="11" spans="1:8" ht="17" x14ac:dyDescent="0.2">
      <c r="A11" s="47" t="s">
        <v>340</v>
      </c>
      <c r="B11" s="48">
        <v>351</v>
      </c>
      <c r="C11" s="48">
        <v>632</v>
      </c>
      <c r="E11" s="43" t="s">
        <v>348</v>
      </c>
      <c r="F11" s="41"/>
      <c r="G11" s="42" t="str">
        <f>IF(_xlfn.XLOOKUP(_8.2.Recherche_imbriquée[[#This Row],[N° article]],_8.1.Recherche_imbriquée[N° article],_8.1.Recherche_imbriquée[Tarif 2031],"N° article inconnu")=0,
_xlfn.XLOOKUP(_8.2.Recherche_imbriquée[[#This Row],[N° article]],_8.1.Recherche_imbriquée[N° article],_8.1.Recherche_imbriquée[Tarif 2030],"N° article inconnu"),
_xlfn.XLOOKUP(_8.2.Recherche_imbriquée[[#This Row],[N° article]],_8.1.Recherche_imbriquée[N° article],_8.1.Recherche_imbriquée[Tarif 2031],"N° article inconnu"))</f>
        <v>N° article inconnu</v>
      </c>
      <c r="H11" s="42" t="str">
        <f>IFERROR(IF(VLOOKUP(_8.2.Recherche_imbriquée[[#This Row],[N° article]],_8.1.Recherche_imbriquée[],3,FALSE)=0,
VLOOKUP(_8.2.Recherche_imbriquée[[#This Row],[N° article]],_8.1.Recherche_imbriquée[],2,FALSE),
VLOOKUP(_8.2.Recherche_imbriquée[[#This Row],[N° article]],_8.1.Recherche_imbriquée[],3,FALSE)),"N° article inconnu")</f>
        <v>N° article inconnu</v>
      </c>
    </row>
    <row r="12" spans="1:8" ht="17" x14ac:dyDescent="0.2">
      <c r="A12" s="47" t="s">
        <v>341</v>
      </c>
      <c r="B12" s="48">
        <v>219</v>
      </c>
      <c r="C12" s="48"/>
      <c r="E12" s="40" t="s">
        <v>341</v>
      </c>
      <c r="F12" s="41"/>
      <c r="G12" s="42">
        <f>IF(_xlfn.XLOOKUP(_8.2.Recherche_imbriquée[[#This Row],[N° article]],_8.1.Recherche_imbriquée[N° article],_8.1.Recherche_imbriquée[Tarif 2031],"N° article inconnu")=0,
_xlfn.XLOOKUP(_8.2.Recherche_imbriquée[[#This Row],[N° article]],_8.1.Recherche_imbriquée[N° article],_8.1.Recherche_imbriquée[Tarif 2030],"N° article inconnu"),
_xlfn.XLOOKUP(_8.2.Recherche_imbriquée[[#This Row],[N° article]],_8.1.Recherche_imbriquée[N° article],_8.1.Recherche_imbriquée[Tarif 2031],"N° article inconnu"))</f>
        <v>219</v>
      </c>
      <c r="H12" s="42">
        <f>IFERROR(IF(VLOOKUP(_8.2.Recherche_imbriquée[[#This Row],[N° article]],_8.1.Recherche_imbriquée[],3,FALSE)=0,
VLOOKUP(_8.2.Recherche_imbriquée[[#This Row],[N° article]],_8.1.Recherche_imbriquée[],2,FALSE),
VLOOKUP(_8.2.Recherche_imbriquée[[#This Row],[N° article]],_8.1.Recherche_imbriquée[],3,FALSE)),"N° article inconnu")</f>
        <v>219</v>
      </c>
    </row>
    <row r="13" spans="1:8" ht="17" x14ac:dyDescent="0.2">
      <c r="A13" s="47" t="s">
        <v>342</v>
      </c>
      <c r="B13" s="48">
        <v>315</v>
      </c>
      <c r="C13" s="48">
        <v>164</v>
      </c>
      <c r="E13" s="44" t="s">
        <v>336</v>
      </c>
      <c r="F13" s="41"/>
      <c r="G13" s="42">
        <f>IF(_xlfn.XLOOKUP(_8.2.Recherche_imbriquée[[#This Row],[N° article]],_8.1.Recherche_imbriquée[N° article],_8.1.Recherche_imbriquée[Tarif 2031],"N° article inconnu")=0,
_xlfn.XLOOKUP(_8.2.Recherche_imbriquée[[#This Row],[N° article]],_8.1.Recherche_imbriquée[N° article],_8.1.Recherche_imbriquée[Tarif 2030],"N° article inconnu"),
_xlfn.XLOOKUP(_8.2.Recherche_imbriquée[[#This Row],[N° article]],_8.1.Recherche_imbriquée[N° article],_8.1.Recherche_imbriquée[Tarif 2031],"N° article inconnu"))</f>
        <v>500</v>
      </c>
      <c r="H13" s="42">
        <f>IFERROR(IF(VLOOKUP(_8.2.Recherche_imbriquée[[#This Row],[N° article]],_8.1.Recherche_imbriquée[],3,FALSE)=0,
VLOOKUP(_8.2.Recherche_imbriquée[[#This Row],[N° article]],_8.1.Recherche_imbriquée[],2,FALSE),
VLOOKUP(_8.2.Recherche_imbriquée[[#This Row],[N° article]],_8.1.Recherche_imbriquée[],3,FALSE)),"N° article inconnu")</f>
        <v>500</v>
      </c>
    </row>
    <row r="14" spans="1:8" ht="16" customHeight="1" x14ac:dyDescent="0.2">
      <c r="A14" s="47" t="s">
        <v>343</v>
      </c>
      <c r="B14" s="48">
        <v>771</v>
      </c>
      <c r="C14" s="48">
        <v>777</v>
      </c>
      <c r="E14" s="40" t="s">
        <v>343</v>
      </c>
      <c r="F14" s="41"/>
      <c r="G14" s="42">
        <f>IF(_xlfn.XLOOKUP(_8.2.Recherche_imbriquée[[#This Row],[N° article]],_8.1.Recherche_imbriquée[N° article],_8.1.Recherche_imbriquée[Tarif 2031],"N° article inconnu")=0,
_xlfn.XLOOKUP(_8.2.Recherche_imbriquée[[#This Row],[N° article]],_8.1.Recherche_imbriquée[N° article],_8.1.Recherche_imbriquée[Tarif 2030],"N° article inconnu"),
_xlfn.XLOOKUP(_8.2.Recherche_imbriquée[[#This Row],[N° article]],_8.1.Recherche_imbriquée[N° article],_8.1.Recherche_imbriquée[Tarif 2031],"N° article inconnu"))</f>
        <v>777</v>
      </c>
      <c r="H14" s="42">
        <f>IFERROR(IF(VLOOKUP(_8.2.Recherche_imbriquée[[#This Row],[N° article]],_8.1.Recherche_imbriquée[],3,FALSE)=0,
VLOOKUP(_8.2.Recherche_imbriquée[[#This Row],[N° article]],_8.1.Recherche_imbriquée[],2,FALSE),
VLOOKUP(_8.2.Recherche_imbriquée[[#This Row],[N° article]],_8.1.Recherche_imbriquée[],3,FALSE)),"N° article inconnu")</f>
        <v>777</v>
      </c>
    </row>
    <row r="15" spans="1:8" ht="17" x14ac:dyDescent="0.2">
      <c r="A15" s="47" t="s">
        <v>344</v>
      </c>
      <c r="B15" s="48">
        <v>232</v>
      </c>
      <c r="C15" s="48"/>
      <c r="E15" s="40" t="s">
        <v>344</v>
      </c>
      <c r="F15" s="41"/>
      <c r="G15" s="45">
        <f>IF(_xlfn.XLOOKUP(_8.2.Recherche_imbriquée[[#This Row],[N° article]],_8.1.Recherche_imbriquée[N° article],_8.1.Recherche_imbriquée[Tarif 2031],"N° article inconnu")=0,
_xlfn.XLOOKUP(_8.2.Recherche_imbriquée[[#This Row],[N° article]],_8.1.Recherche_imbriquée[N° article],_8.1.Recherche_imbriquée[Tarif 2030],"N° article inconnu"),
_xlfn.XLOOKUP(_8.2.Recherche_imbriquée[[#This Row],[N° article]],_8.1.Recherche_imbriquée[N° article],_8.1.Recherche_imbriquée[Tarif 2031],"N° article inconnu"))</f>
        <v>232</v>
      </c>
      <c r="H15" s="45">
        <f>IFERROR(IF(VLOOKUP(_8.2.Recherche_imbriquée[[#This Row],[N° article]],_8.1.Recherche_imbriquée[],3,FALSE)=0,
VLOOKUP(_8.2.Recherche_imbriquée[[#This Row],[N° article]],_8.1.Recherche_imbriquée[],2,FALSE),
VLOOKUP(_8.2.Recherche_imbriquée[[#This Row],[N° article]],_8.1.Recherche_imbriquée[],3,FALSE)),"N° article inconnu")</f>
        <v>232</v>
      </c>
    </row>
    <row r="16" spans="1:8" ht="16" customHeight="1" x14ac:dyDescent="0.2">
      <c r="A16" s="47" t="s">
        <v>345</v>
      </c>
      <c r="B16" s="48">
        <v>515</v>
      </c>
      <c r="C16" s="48">
        <v>947</v>
      </c>
      <c r="E16" s="43" t="s">
        <v>350</v>
      </c>
      <c r="F16" s="41"/>
      <c r="G16" s="45" t="str">
        <f>IF(_xlfn.XLOOKUP(_8.2.Recherche_imbriquée[[#This Row],[N° article]],_8.1.Recherche_imbriquée[N° article],_8.1.Recherche_imbriquée[Tarif 2031],"N° article inconnu")=0,
_xlfn.XLOOKUP(_8.2.Recherche_imbriquée[[#This Row],[N° article]],_8.1.Recherche_imbriquée[N° article],_8.1.Recherche_imbriquée[Tarif 2030],"N° article inconnu"),
_xlfn.XLOOKUP(_8.2.Recherche_imbriquée[[#This Row],[N° article]],_8.1.Recherche_imbriquée[N° article],_8.1.Recherche_imbriquée[Tarif 2031],"N° article inconnu"))</f>
        <v>N° article inconnu</v>
      </c>
      <c r="H16" s="45" t="str">
        <f>IFERROR(IF(VLOOKUP(_8.2.Recherche_imbriquée[[#This Row],[N° article]],_8.1.Recherche_imbriquée[],3,FALSE)=0,
VLOOKUP(_8.2.Recherche_imbriquée[[#This Row],[N° article]],_8.1.Recherche_imbriquée[],2,FALSE),
VLOOKUP(_8.2.Recherche_imbriquée[[#This Row],[N° article]],_8.1.Recherche_imbriquée[],3,FALSE)),"N° article inconnu")</f>
        <v>N° article inconnu</v>
      </c>
    </row>
    <row r="17" spans="5:8" ht="17" x14ac:dyDescent="0.2">
      <c r="E17" s="40" t="s">
        <v>349</v>
      </c>
      <c r="F17" s="46"/>
      <c r="G17" s="45" t="str">
        <f>IF(_xlfn.XLOOKUP(_8.2.Recherche_imbriquée[[#This Row],[N° article]],_8.1.Recherche_imbriquée[N° article],_8.1.Recherche_imbriquée[Tarif 2031],"N° article inconnu")=0,
_xlfn.XLOOKUP(_8.2.Recherche_imbriquée[[#This Row],[N° article]],_8.1.Recherche_imbriquée[N° article],_8.1.Recherche_imbriquée[Tarif 2030],"N° article inconnu"),
_xlfn.XLOOKUP(_8.2.Recherche_imbriquée[[#This Row],[N° article]],_8.1.Recherche_imbriquée[N° article],_8.1.Recherche_imbriquée[Tarif 2031],"N° article inconnu"))</f>
        <v>N° article inconnu</v>
      </c>
      <c r="H17" s="45" t="str">
        <f>IFERROR(IF(VLOOKUP(_8.2.Recherche_imbriquée[[#This Row],[N° article]],_8.1.Recherche_imbriquée[],3,FALSE)=0,
VLOOKUP(_8.2.Recherche_imbriquée[[#This Row],[N° article]],_8.1.Recherche_imbriquée[],2,FALSE),
VLOOKUP(_8.2.Recherche_imbriquée[[#This Row],[N° article]],_8.1.Recherche_imbriquée[],3,FALSE)),"N° article inconnu")</f>
        <v>N° article inconnu</v>
      </c>
    </row>
    <row r="18" spans="5:8" x14ac:dyDescent="0.2">
      <c r="E18" s="40" t="s">
        <v>340</v>
      </c>
      <c r="F18" s="46"/>
      <c r="G18" s="45">
        <f>IF(_xlfn.XLOOKUP(_8.2.Recherche_imbriquée[[#This Row],[N° article]],_8.1.Recherche_imbriquée[N° article],_8.1.Recherche_imbriquée[Tarif 2031],"N° article inconnu")=0,
_xlfn.XLOOKUP(_8.2.Recherche_imbriquée[[#This Row],[N° article]],_8.1.Recherche_imbriquée[N° article],_8.1.Recherche_imbriquée[Tarif 2030],"N° article inconnu"),
_xlfn.XLOOKUP(_8.2.Recherche_imbriquée[[#This Row],[N° article]],_8.1.Recherche_imbriquée[N° article],_8.1.Recherche_imbriquée[Tarif 2031],"N° article inconnu"))</f>
        <v>632</v>
      </c>
      <c r="H18" s="45">
        <f>IFERROR(IF(VLOOKUP(_8.2.Recherche_imbriquée[[#This Row],[N° article]],_8.1.Recherche_imbriquée[],3,FALSE)=0,
VLOOKUP(_8.2.Recherche_imbriquée[[#This Row],[N° article]],_8.1.Recherche_imbriquée[],2,FALSE),
VLOOKUP(_8.2.Recherche_imbriquée[[#This Row],[N° article]],_8.1.Recherche_imbriquée[],3,FALSE)),"N° article inconnu")</f>
        <v>632</v>
      </c>
    </row>
    <row r="19" spans="5:8" x14ac:dyDescent="0.2">
      <c r="E19" s="40" t="s">
        <v>337</v>
      </c>
      <c r="F19" s="41"/>
      <c r="G19" s="45">
        <f>IF(_xlfn.XLOOKUP(_8.2.Recherche_imbriquée[[#This Row],[N° article]],_8.1.Recherche_imbriquée[N° article],_8.1.Recherche_imbriquée[Tarif 2031],"N° article inconnu")=0,
_xlfn.XLOOKUP(_8.2.Recherche_imbriquée[[#This Row],[N° article]],_8.1.Recherche_imbriquée[N° article],_8.1.Recherche_imbriquée[Tarif 2030],"N° article inconnu"),
_xlfn.XLOOKUP(_8.2.Recherche_imbriquée[[#This Row],[N° article]],_8.1.Recherche_imbriquée[N° article],_8.1.Recherche_imbriquée[Tarif 2031],"N° article inconnu"))</f>
        <v>580</v>
      </c>
      <c r="H19" s="45">
        <f>IFERROR(IF(VLOOKUP(_8.2.Recherche_imbriquée[[#This Row],[N° article]],_8.1.Recherche_imbriquée[],3,FALSE)=0,
VLOOKUP(_8.2.Recherche_imbriquée[[#This Row],[N° article]],_8.1.Recherche_imbriquée[],2,FALSE),
VLOOKUP(_8.2.Recherche_imbriquée[[#This Row],[N° article]],_8.1.Recherche_imbriquée[],3,FALSE)),"N° article inconnu")</f>
        <v>580</v>
      </c>
    </row>
    <row r="20" spans="5:8" ht="17" x14ac:dyDescent="0.2">
      <c r="E20" s="40" t="s">
        <v>347</v>
      </c>
      <c r="F20" s="41"/>
      <c r="G20" s="45" t="str">
        <f>IF(_xlfn.XLOOKUP(_8.2.Recherche_imbriquée[[#This Row],[N° article]],_8.1.Recherche_imbriquée[N° article],_8.1.Recherche_imbriquée[Tarif 2031],"N° article inconnu")=0,
_xlfn.XLOOKUP(_8.2.Recherche_imbriquée[[#This Row],[N° article]],_8.1.Recherche_imbriquée[N° article],_8.1.Recherche_imbriquée[Tarif 2030],"N° article inconnu"),
_xlfn.XLOOKUP(_8.2.Recherche_imbriquée[[#This Row],[N° article]],_8.1.Recherche_imbriquée[N° article],_8.1.Recherche_imbriquée[Tarif 2031],"N° article inconnu"))</f>
        <v>N° article inconnu</v>
      </c>
      <c r="H20" s="45" t="str">
        <f>IFERROR(IF(VLOOKUP(_8.2.Recherche_imbriquée[[#This Row],[N° article]],_8.1.Recherche_imbriquée[],3,FALSE)=0,
VLOOKUP(_8.2.Recherche_imbriquée[[#This Row],[N° article]],_8.1.Recherche_imbriquée[],2,FALSE),
VLOOKUP(_8.2.Recherche_imbriquée[[#This Row],[N° article]],_8.1.Recherche_imbriquée[],3,FALSE)),"N° article inconnu")</f>
        <v>N° article inconnu</v>
      </c>
    </row>
    <row r="21" spans="5:8" x14ac:dyDescent="0.2">
      <c r="E21" s="40" t="s">
        <v>339</v>
      </c>
      <c r="F21" s="41"/>
      <c r="G21" s="45">
        <f>IF(_xlfn.XLOOKUP(_8.2.Recherche_imbriquée[[#This Row],[N° article]],_8.1.Recherche_imbriquée[N° article],_8.1.Recherche_imbriquée[Tarif 2031],"N° article inconnu")=0,
_xlfn.XLOOKUP(_8.2.Recherche_imbriquée[[#This Row],[N° article]],_8.1.Recherche_imbriquée[N° article],_8.1.Recherche_imbriquée[Tarif 2030],"N° article inconnu"),
_xlfn.XLOOKUP(_8.2.Recherche_imbriquée[[#This Row],[N° article]],_8.1.Recherche_imbriquée[N° article],_8.1.Recherche_imbriquée[Tarif 2031],"N° article inconnu"))</f>
        <v>188</v>
      </c>
      <c r="H21" s="45">
        <f>IFERROR(IF(VLOOKUP(_8.2.Recherche_imbriquée[[#This Row],[N° article]],_8.1.Recherche_imbriquée[],3,FALSE)=0,
VLOOKUP(_8.2.Recherche_imbriquée[[#This Row],[N° article]],_8.1.Recherche_imbriquée[],2,FALSE),
VLOOKUP(_8.2.Recherche_imbriquée[[#This Row],[N° article]],_8.1.Recherche_imbriquée[],3,FALSE)),"N° article inconnu")</f>
        <v>188</v>
      </c>
    </row>
  </sheetData>
  <mergeCells count="1">
    <mergeCell ref="G1:H4"/>
  </mergeCells>
  <phoneticPr fontId="2" type="noConversion"/>
  <pageMargins left="0.7" right="0.7" top="0.75" bottom="0.75" header="0.3" footer="0.3"/>
  <tableParts count="2">
    <tablePart r:id="rId1"/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B04D1-C960-AE4B-A4CA-F792097F5BE3}">
  <sheetPr>
    <tabColor theme="8" tint="0.79998168889431442"/>
  </sheetPr>
  <dimension ref="A1:J43"/>
  <sheetViews>
    <sheetView showGridLines="0" workbookViewId="0">
      <pane ySplit="4" topLeftCell="A5" activePane="bottomLeft" state="frozen"/>
      <selection activeCell="B7" sqref="B7"/>
      <selection pane="bottomLeft" activeCell="A5" sqref="A5"/>
    </sheetView>
  </sheetViews>
  <sheetFormatPr baseColWidth="10" defaultColWidth="12.1640625" defaultRowHeight="15" x14ac:dyDescent="0.2"/>
  <cols>
    <col min="1" max="2" width="18.33203125" style="1" customWidth="1"/>
    <col min="3" max="3" width="35.83203125" style="1" customWidth="1"/>
    <col min="4" max="16384" width="12.1640625" style="1"/>
  </cols>
  <sheetData>
    <row r="1" spans="1:10" x14ac:dyDescent="0.2">
      <c r="A1" s="63" t="s">
        <v>128</v>
      </c>
      <c r="B1" s="64"/>
      <c r="C1" s="86"/>
      <c r="D1" s="51" t="s">
        <v>354</v>
      </c>
      <c r="E1" s="52"/>
    </row>
    <row r="2" spans="1:10" x14ac:dyDescent="0.2">
      <c r="A2" s="87" t="s">
        <v>175</v>
      </c>
      <c r="B2" s="88"/>
      <c r="C2" s="89"/>
      <c r="D2" s="53"/>
      <c r="E2" s="54"/>
    </row>
    <row r="4" spans="1:10" ht="16" x14ac:dyDescent="0.2">
      <c r="A4" s="1" t="s">
        <v>1</v>
      </c>
      <c r="B4" s="1" t="s">
        <v>2</v>
      </c>
      <c r="C4" s="1" t="s">
        <v>3</v>
      </c>
    </row>
    <row r="5" spans="1:10" ht="16" x14ac:dyDescent="0.2">
      <c r="A5" s="3" t="s">
        <v>34</v>
      </c>
      <c r="B5" s="2" t="s">
        <v>121</v>
      </c>
      <c r="C5" s="22" t="s">
        <v>122</v>
      </c>
      <c r="I5"/>
      <c r="J5"/>
    </row>
    <row r="6" spans="1:10" ht="16" x14ac:dyDescent="0.2">
      <c r="A6" s="3" t="s">
        <v>34</v>
      </c>
      <c r="B6" s="2" t="s">
        <v>121</v>
      </c>
      <c r="C6" s="22" t="s">
        <v>83</v>
      </c>
      <c r="I6"/>
      <c r="J6"/>
    </row>
    <row r="7" spans="1:10" ht="16" x14ac:dyDescent="0.2">
      <c r="A7" s="3" t="s">
        <v>34</v>
      </c>
      <c r="B7" s="2" t="s">
        <v>33</v>
      </c>
      <c r="C7" s="22" t="s">
        <v>83</v>
      </c>
      <c r="I7"/>
      <c r="J7"/>
    </row>
    <row r="8" spans="1:10" x14ac:dyDescent="0.2">
      <c r="A8" s="3"/>
      <c r="B8" s="2"/>
      <c r="C8" s="22"/>
      <c r="I8"/>
      <c r="J8"/>
    </row>
    <row r="9" spans="1:10" x14ac:dyDescent="0.2">
      <c r="A9" s="3"/>
      <c r="B9" s="2"/>
      <c r="C9" s="22"/>
      <c r="I9"/>
      <c r="J9"/>
    </row>
    <row r="10" spans="1:10" x14ac:dyDescent="0.2">
      <c r="A10" s="3"/>
      <c r="B10" s="2"/>
      <c r="C10" s="22"/>
      <c r="I10"/>
      <c r="J10"/>
    </row>
    <row r="11" spans="1:10" ht="16" x14ac:dyDescent="0.2">
      <c r="A11" s="3" t="s">
        <v>70</v>
      </c>
      <c r="B11" s="2" t="s">
        <v>69</v>
      </c>
      <c r="C11" s="22" t="s">
        <v>103</v>
      </c>
      <c r="I11"/>
      <c r="J11"/>
    </row>
    <row r="12" spans="1:10" ht="16" x14ac:dyDescent="0.2">
      <c r="A12" s="3" t="s">
        <v>70</v>
      </c>
      <c r="B12" s="2" t="s">
        <v>69</v>
      </c>
      <c r="C12" s="22" t="s">
        <v>103</v>
      </c>
      <c r="I12"/>
      <c r="J12"/>
    </row>
    <row r="13" spans="1:10" x14ac:dyDescent="0.2">
      <c r="A13" s="3"/>
      <c r="B13" s="2"/>
      <c r="C13" s="22"/>
      <c r="I13"/>
      <c r="J13"/>
    </row>
    <row r="14" spans="1:10" ht="16" x14ac:dyDescent="0.2">
      <c r="A14" s="3" t="s">
        <v>74</v>
      </c>
      <c r="B14" s="2" t="s">
        <v>73</v>
      </c>
      <c r="C14" s="22" t="s">
        <v>105</v>
      </c>
      <c r="I14"/>
      <c r="J14"/>
    </row>
    <row r="15" spans="1:10" ht="16" x14ac:dyDescent="0.2">
      <c r="A15" s="3" t="s">
        <v>74</v>
      </c>
      <c r="B15" s="2" t="s">
        <v>73</v>
      </c>
      <c r="C15" s="22" t="s">
        <v>123</v>
      </c>
      <c r="I15"/>
      <c r="J15"/>
    </row>
    <row r="16" spans="1:10" ht="16" x14ac:dyDescent="0.2">
      <c r="A16" s="3" t="s">
        <v>74</v>
      </c>
      <c r="B16" s="2" t="s">
        <v>73</v>
      </c>
      <c r="C16" s="22" t="s">
        <v>124</v>
      </c>
      <c r="I16"/>
      <c r="J16"/>
    </row>
    <row r="17" spans="1:10" ht="16" x14ac:dyDescent="0.2">
      <c r="A17" s="3" t="s">
        <v>26</v>
      </c>
      <c r="B17" s="2" t="s">
        <v>25</v>
      </c>
      <c r="C17" s="22" t="s">
        <v>88</v>
      </c>
      <c r="I17"/>
      <c r="J17"/>
    </row>
    <row r="18" spans="1:10" x14ac:dyDescent="0.2">
      <c r="A18" s="3"/>
      <c r="B18" s="2"/>
      <c r="C18" s="22"/>
      <c r="I18"/>
      <c r="J18"/>
    </row>
    <row r="19" spans="1:10" x14ac:dyDescent="0.2">
      <c r="A19" s="3"/>
      <c r="B19" s="2"/>
      <c r="C19" s="22"/>
      <c r="I19"/>
      <c r="J19"/>
    </row>
    <row r="20" spans="1:10" ht="16" x14ac:dyDescent="0.2">
      <c r="A20" s="3" t="s">
        <v>78</v>
      </c>
      <c r="B20" s="2" t="s">
        <v>77</v>
      </c>
      <c r="C20" s="22" t="s">
        <v>116</v>
      </c>
      <c r="I20"/>
      <c r="J20"/>
    </row>
    <row r="21" spans="1:10" ht="16" x14ac:dyDescent="0.2">
      <c r="A21" s="3" t="s">
        <v>40</v>
      </c>
      <c r="B21" s="2" t="s">
        <v>39</v>
      </c>
      <c r="C21" s="22" t="s">
        <v>96</v>
      </c>
      <c r="I21"/>
      <c r="J21"/>
    </row>
    <row r="22" spans="1:10" ht="16" x14ac:dyDescent="0.2">
      <c r="A22" s="3" t="s">
        <v>40</v>
      </c>
      <c r="B22" s="2" t="s">
        <v>39</v>
      </c>
      <c r="C22" s="22" t="s">
        <v>120</v>
      </c>
      <c r="I22"/>
      <c r="J22"/>
    </row>
    <row r="23" spans="1:10" x14ac:dyDescent="0.2">
      <c r="A23" s="3"/>
      <c r="B23" s="2"/>
      <c r="C23" s="22"/>
    </row>
    <row r="24" spans="1:10" ht="16" x14ac:dyDescent="0.2">
      <c r="A24" s="3" t="s">
        <v>24</v>
      </c>
      <c r="B24" s="2" t="s">
        <v>23</v>
      </c>
      <c r="C24" s="22" t="s">
        <v>119</v>
      </c>
    </row>
    <row r="25" spans="1:10" ht="16" x14ac:dyDescent="0.2">
      <c r="A25" s="3" t="s">
        <v>24</v>
      </c>
      <c r="B25" s="2" t="s">
        <v>23</v>
      </c>
      <c r="C25" s="22" t="s">
        <v>91</v>
      </c>
    </row>
    <row r="26" spans="1:10" ht="16" x14ac:dyDescent="0.2">
      <c r="A26" s="3" t="s">
        <v>24</v>
      </c>
      <c r="B26" s="2" t="s">
        <v>23</v>
      </c>
      <c r="C26" s="22" t="s">
        <v>114</v>
      </c>
    </row>
    <row r="27" spans="1:10" ht="16" x14ac:dyDescent="0.2">
      <c r="A27" s="3" t="s">
        <v>36</v>
      </c>
      <c r="B27" s="2" t="s">
        <v>35</v>
      </c>
      <c r="C27" s="22" t="s">
        <v>125</v>
      </c>
    </row>
    <row r="28" spans="1:10" ht="16" x14ac:dyDescent="0.2">
      <c r="A28" s="3" t="s">
        <v>36</v>
      </c>
      <c r="B28" s="2" t="s">
        <v>35</v>
      </c>
      <c r="C28" s="22" t="s">
        <v>118</v>
      </c>
    </row>
    <row r="29" spans="1:10" ht="16" x14ac:dyDescent="0.2">
      <c r="A29" s="3" t="s">
        <v>36</v>
      </c>
      <c r="B29" s="2" t="s">
        <v>35</v>
      </c>
      <c r="C29" s="22" t="s">
        <v>102</v>
      </c>
    </row>
    <row r="30" spans="1:10" ht="16" x14ac:dyDescent="0.2">
      <c r="A30" s="3" t="s">
        <v>36</v>
      </c>
      <c r="B30" s="2" t="s">
        <v>35</v>
      </c>
      <c r="C30" s="22" t="s">
        <v>117</v>
      </c>
    </row>
    <row r="31" spans="1:10" x14ac:dyDescent="0.2">
      <c r="A31" s="3"/>
      <c r="B31" s="2"/>
      <c r="C31" s="22"/>
    </row>
    <row r="32" spans="1:10" ht="16" x14ac:dyDescent="0.2">
      <c r="A32" s="3" t="s">
        <v>82</v>
      </c>
      <c r="B32" s="2" t="s">
        <v>58</v>
      </c>
      <c r="C32" s="22" t="s">
        <v>126</v>
      </c>
    </row>
    <row r="33" spans="1:3" ht="16" x14ac:dyDescent="0.2">
      <c r="A33" s="3" t="s">
        <v>82</v>
      </c>
      <c r="B33" s="2" t="s">
        <v>58</v>
      </c>
      <c r="C33" s="22" t="s">
        <v>127</v>
      </c>
    </row>
    <row r="34" spans="1:3" ht="16" x14ac:dyDescent="0.2">
      <c r="A34" s="3" t="s">
        <v>82</v>
      </c>
      <c r="B34" s="2" t="s">
        <v>58</v>
      </c>
      <c r="C34" s="22" t="s">
        <v>109</v>
      </c>
    </row>
    <row r="35" spans="1:3" ht="16" x14ac:dyDescent="0.2">
      <c r="A35" s="3" t="s">
        <v>82</v>
      </c>
      <c r="B35" s="2" t="s">
        <v>58</v>
      </c>
      <c r="C35" s="22" t="s">
        <v>84</v>
      </c>
    </row>
    <row r="36" spans="1:3" ht="16" x14ac:dyDescent="0.2">
      <c r="A36" s="3" t="s">
        <v>82</v>
      </c>
      <c r="B36" s="2" t="s">
        <v>58</v>
      </c>
      <c r="C36" s="22" t="s">
        <v>110</v>
      </c>
    </row>
    <row r="37" spans="1:3" ht="16" x14ac:dyDescent="0.2">
      <c r="A37" s="3" t="s">
        <v>44</v>
      </c>
      <c r="B37" s="2" t="s">
        <v>43</v>
      </c>
      <c r="C37" s="22" t="s">
        <v>115</v>
      </c>
    </row>
    <row r="38" spans="1:3" x14ac:dyDescent="0.2">
      <c r="A38" s="3"/>
      <c r="B38" s="2"/>
      <c r="C38" s="22"/>
    </row>
    <row r="39" spans="1:3" ht="16" x14ac:dyDescent="0.2">
      <c r="A39" s="3" t="s">
        <v>44</v>
      </c>
      <c r="B39" s="2" t="s">
        <v>43</v>
      </c>
      <c r="C39" s="22" t="s">
        <v>111</v>
      </c>
    </row>
    <row r="40" spans="1:3" ht="16" x14ac:dyDescent="0.2">
      <c r="A40" s="3" t="s">
        <v>20</v>
      </c>
      <c r="B40" s="2" t="s">
        <v>19</v>
      </c>
      <c r="C40" s="22" t="s">
        <v>101</v>
      </c>
    </row>
    <row r="41" spans="1:3" ht="16" x14ac:dyDescent="0.2">
      <c r="A41" s="3" t="s">
        <v>60</v>
      </c>
      <c r="B41" s="2" t="s">
        <v>59</v>
      </c>
      <c r="C41" s="22" t="s">
        <v>97</v>
      </c>
    </row>
    <row r="42" spans="1:3" ht="16" x14ac:dyDescent="0.2">
      <c r="A42" s="3" t="s">
        <v>47</v>
      </c>
      <c r="B42" s="2" t="s">
        <v>46</v>
      </c>
      <c r="C42" s="22" t="s">
        <v>90</v>
      </c>
    </row>
    <row r="43" spans="1:3" ht="16" x14ac:dyDescent="0.2">
      <c r="A43" s="3" t="s">
        <v>18</v>
      </c>
      <c r="B43" s="2" t="s">
        <v>17</v>
      </c>
      <c r="C43" s="22" t="s">
        <v>86</v>
      </c>
    </row>
  </sheetData>
  <mergeCells count="1">
    <mergeCell ref="D1:E2"/>
  </mergeCells>
  <hyperlinks>
    <hyperlink ref="D1:E2" r:id="rId1" display="https://youtu.be/jueNsolO7Ww" xr:uid="{F368EA25-6078-5C41-8AFC-A5085ABCFC27}"/>
  </hyperlinks>
  <pageMargins left="0.7" right="0.7" top="0.75" bottom="0.75" header="0.3" footer="0.3"/>
  <pageSetup paperSize="9" orientation="portrait" horizontalDpi="90" verticalDpi="90"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DB88EB-4855-094D-BB62-46252DEF6763}">
  <sheetPr>
    <tabColor theme="8" tint="0.79998168889431442"/>
  </sheetPr>
  <dimension ref="A1:J50"/>
  <sheetViews>
    <sheetView showGridLines="0" workbookViewId="0">
      <pane ySplit="13" topLeftCell="A14" activePane="bottomLeft" state="frozen"/>
      <selection activeCell="B7" sqref="B7"/>
      <selection pane="bottomLeft" activeCell="D14" sqref="D14"/>
    </sheetView>
  </sheetViews>
  <sheetFormatPr baseColWidth="10" defaultColWidth="12.1640625" defaultRowHeight="15" x14ac:dyDescent="0.2"/>
  <cols>
    <col min="1" max="2" width="15.83203125" style="1" customWidth="1"/>
    <col min="3" max="3" width="25.83203125" style="1" customWidth="1"/>
    <col min="4" max="4" width="43.83203125" style="1" customWidth="1"/>
    <col min="5" max="5" width="20.83203125" style="1" customWidth="1"/>
    <col min="6" max="6" width="43.83203125" style="1" customWidth="1"/>
    <col min="7" max="10" width="20.83203125" style="1" customWidth="1"/>
    <col min="11" max="16384" width="12.1640625" style="1"/>
  </cols>
  <sheetData>
    <row r="1" spans="1:10" ht="16" customHeight="1" x14ac:dyDescent="0.2">
      <c r="A1" s="55" t="s">
        <v>128</v>
      </c>
      <c r="B1" s="56"/>
      <c r="C1" s="56"/>
      <c r="D1" s="56"/>
      <c r="E1" s="56"/>
      <c r="F1" s="90"/>
      <c r="G1" s="51" t="s">
        <v>354</v>
      </c>
      <c r="H1" s="52"/>
    </row>
    <row r="2" spans="1:10" x14ac:dyDescent="0.2">
      <c r="A2" s="91" t="s">
        <v>167</v>
      </c>
      <c r="B2" s="92"/>
      <c r="C2" s="92"/>
      <c r="D2" s="92"/>
      <c r="E2" s="92"/>
      <c r="F2" s="93"/>
      <c r="G2" s="71"/>
      <c r="H2" s="72"/>
    </row>
    <row r="3" spans="1:10" x14ac:dyDescent="0.2">
      <c r="A3" s="91" t="s">
        <v>210</v>
      </c>
      <c r="B3" s="92"/>
      <c r="C3" s="92"/>
      <c r="D3" s="92"/>
      <c r="E3" s="92"/>
      <c r="F3" s="93"/>
      <c r="G3" s="71"/>
      <c r="H3" s="72"/>
    </row>
    <row r="4" spans="1:10" x14ac:dyDescent="0.2">
      <c r="A4" s="94" t="s">
        <v>168</v>
      </c>
      <c r="B4" s="95"/>
      <c r="C4" s="95"/>
      <c r="D4" s="95"/>
      <c r="E4" s="95"/>
      <c r="F4" s="96"/>
      <c r="G4" s="71"/>
      <c r="H4" s="72"/>
    </row>
    <row r="5" spans="1:10" s="15" customFormat="1" x14ac:dyDescent="0.2">
      <c r="A5" s="94" t="s">
        <v>169</v>
      </c>
      <c r="B5" s="95"/>
      <c r="C5" s="95"/>
      <c r="D5" s="95"/>
      <c r="E5" s="95"/>
      <c r="F5" s="96"/>
      <c r="G5" s="71"/>
      <c r="H5" s="72"/>
    </row>
    <row r="6" spans="1:10" s="15" customFormat="1" x14ac:dyDescent="0.2">
      <c r="A6" s="94" t="s">
        <v>170</v>
      </c>
      <c r="B6" s="95"/>
      <c r="C6" s="95"/>
      <c r="D6" s="95"/>
      <c r="E6" s="95"/>
      <c r="F6" s="96"/>
      <c r="G6" s="71"/>
      <c r="H6" s="72"/>
    </row>
    <row r="7" spans="1:10" s="15" customFormat="1" x14ac:dyDescent="0.2">
      <c r="A7" s="87" t="s">
        <v>174</v>
      </c>
      <c r="B7" s="69"/>
      <c r="C7" s="69"/>
      <c r="D7" s="69"/>
      <c r="E7" s="69"/>
      <c r="F7" s="70"/>
      <c r="G7" s="53"/>
      <c r="H7" s="54"/>
    </row>
    <row r="8" spans="1:10" s="15" customFormat="1" x14ac:dyDescent="0.2">
      <c r="B8" s="1"/>
      <c r="C8" s="1"/>
      <c r="D8" s="1"/>
      <c r="E8" s="1"/>
      <c r="F8" s="1"/>
      <c r="G8" s="1"/>
      <c r="H8" s="1"/>
      <c r="I8" s="1"/>
      <c r="J8" s="1"/>
    </row>
    <row r="9" spans="1:10" ht="32" customHeight="1" x14ac:dyDescent="0.2">
      <c r="C9" s="15"/>
      <c r="D9" s="10" t="s">
        <v>173</v>
      </c>
      <c r="E9" s="10" t="s">
        <v>172</v>
      </c>
      <c r="G9" s="15"/>
      <c r="H9" s="15"/>
    </row>
    <row r="10" spans="1:10" ht="32" customHeight="1" x14ac:dyDescent="0.2">
      <c r="C10" s="17" t="s">
        <v>171</v>
      </c>
      <c r="D10" s="34"/>
      <c r="E10" s="34"/>
      <c r="G10" s="15"/>
      <c r="H10" s="15"/>
    </row>
    <row r="11" spans="1:10" x14ac:dyDescent="0.2">
      <c r="C11" s="18" t="s">
        <v>81</v>
      </c>
      <c r="D11" s="35">
        <f>COUNTA(_xlfn.UNIQUE(_13.Doublons[Correction
JOINDRE.TEXTE]))</f>
        <v>27</v>
      </c>
      <c r="E11" s="19">
        <f>COUNTA(_13.Doublons[Correction
JOINDRE.TEXTE])-D11</f>
        <v>10</v>
      </c>
      <c r="G11" s="15"/>
      <c r="H11" s="15"/>
    </row>
    <row r="13" spans="1:10" ht="32" x14ac:dyDescent="0.2">
      <c r="A13" s="1" t="s">
        <v>1</v>
      </c>
      <c r="B13" s="1" t="s">
        <v>2</v>
      </c>
      <c r="C13" s="1" t="s">
        <v>3</v>
      </c>
      <c r="D13" s="1" t="s">
        <v>164</v>
      </c>
      <c r="E13" s="1" t="s">
        <v>4</v>
      </c>
      <c r="F13" s="16" t="s">
        <v>165</v>
      </c>
      <c r="G13" s="16" t="s">
        <v>166</v>
      </c>
    </row>
    <row r="14" spans="1:10" ht="16" x14ac:dyDescent="0.2">
      <c r="A14" s="3" t="s">
        <v>34</v>
      </c>
      <c r="B14" s="2" t="s">
        <v>33</v>
      </c>
      <c r="C14" s="22" t="s">
        <v>83</v>
      </c>
      <c r="D14" s="4"/>
      <c r="E14" s="23"/>
      <c r="F14" s="21" t="str">
        <f>_xlfn.TEXTJOIN(" - ",TRUE,_13.Doublons[[#This Row],[Nom]:[Mail]])</f>
        <v>ADÉSSIN - Blanche - b.adessin@gmail.com</v>
      </c>
      <c r="G14" s="24" t="str">
        <f>IF(_13.Doublons[[#This Row],[Nom]]="","",IF(COUNTIFS(_13.Doublons[Correction
JOINDRE.TEXTE],_13.Doublons[[#This Row],[Correction
JOINDRE.TEXTE]])=1,"Valeur unique","Doublon"))</f>
        <v>Doublon</v>
      </c>
    </row>
    <row r="15" spans="1:10" ht="16" x14ac:dyDescent="0.2">
      <c r="A15" s="3" t="s">
        <v>34</v>
      </c>
      <c r="B15" s="2" t="s">
        <v>33</v>
      </c>
      <c r="C15" s="22" t="s">
        <v>83</v>
      </c>
      <c r="D15" s="4"/>
      <c r="E15" s="23"/>
      <c r="F15" s="21" t="str">
        <f>_xlfn.TEXTJOIN(" - ",TRUE,_13.Doublons[[#This Row],[Nom]:[Mail]])</f>
        <v>ADÉSSIN - Blanche - b.adessin@gmail.com</v>
      </c>
      <c r="G15" s="24" t="str">
        <f>IF(_13.Doublons[[#This Row],[Nom]]="","",IF(COUNTIFS(_13.Doublons[Correction
JOINDRE.TEXTE],_13.Doublons[[#This Row],[Correction
JOINDRE.TEXTE]])=1,"Valeur unique","Doublon"))</f>
        <v>Doublon</v>
      </c>
    </row>
    <row r="16" spans="1:10" ht="16" x14ac:dyDescent="0.2">
      <c r="A16" s="3" t="s">
        <v>34</v>
      </c>
      <c r="B16" s="2" t="s">
        <v>33</v>
      </c>
      <c r="C16" s="22" t="s">
        <v>83</v>
      </c>
      <c r="D16" s="4"/>
      <c r="E16" s="23"/>
      <c r="F16" s="21" t="str">
        <f>_xlfn.TEXTJOIN(" - ",TRUE,_13.Doublons[[#This Row],[Nom]:[Mail]])</f>
        <v>ADÉSSIN - Blanche - b.adessin@gmail.com</v>
      </c>
      <c r="G16" s="24" t="str">
        <f>IF(_13.Doublons[[#This Row],[Nom]]="","",IF(COUNTIFS(_13.Doublons[Correction
JOINDRE.TEXTE],_13.Doublons[[#This Row],[Correction
JOINDRE.TEXTE]])=1,"Valeur unique","Doublon"))</f>
        <v>Doublon</v>
      </c>
    </row>
    <row r="17" spans="1:7" ht="16" x14ac:dyDescent="0.2">
      <c r="A17" s="3" t="s">
        <v>82</v>
      </c>
      <c r="B17" s="2" t="s">
        <v>58</v>
      </c>
      <c r="C17" s="22" t="s">
        <v>84</v>
      </c>
      <c r="D17" s="4"/>
      <c r="E17" s="23"/>
      <c r="F17" s="21" t="str">
        <f>_xlfn.TEXTJOIN(" - ",TRUE,_13.Doublons[[#This Row],[Nom]:[Mail]])</f>
        <v>OCHOCOLA - Douglas - d.ochocola@gmail.com</v>
      </c>
      <c r="G17" s="24" t="str">
        <f>IF(_13.Doublons[[#This Row],[Nom]]="","",IF(COUNTIFS(_13.Doublons[Correction
JOINDRE.TEXTE],_13.Doublons[[#This Row],[Correction
JOINDRE.TEXTE]])=1,"Valeur unique","Doublon"))</f>
        <v>Doublon</v>
      </c>
    </row>
    <row r="18" spans="1:7" ht="16" x14ac:dyDescent="0.2">
      <c r="A18" s="3" t="s">
        <v>82</v>
      </c>
      <c r="B18" s="2" t="s">
        <v>58</v>
      </c>
      <c r="C18" s="22" t="s">
        <v>84</v>
      </c>
      <c r="D18" s="4"/>
      <c r="E18" s="23"/>
      <c r="F18" s="21" t="str">
        <f>_xlfn.TEXTJOIN(" - ",TRUE,_13.Doublons[[#This Row],[Nom]:[Mail]])</f>
        <v>OCHOCOLA - Douglas - d.ochocola@gmail.com</v>
      </c>
      <c r="G18" s="24" t="str">
        <f>IF(_13.Doublons[[#This Row],[Nom]]="","",IF(COUNTIFS(_13.Doublons[Correction
JOINDRE.TEXTE],_13.Doublons[[#This Row],[Correction
JOINDRE.TEXTE]])=1,"Valeur unique","Doublon"))</f>
        <v>Doublon</v>
      </c>
    </row>
    <row r="19" spans="1:7" ht="16" x14ac:dyDescent="0.2">
      <c r="A19" s="3" t="s">
        <v>82</v>
      </c>
      <c r="B19" s="2" t="s">
        <v>58</v>
      </c>
      <c r="C19" s="22" t="s">
        <v>84</v>
      </c>
      <c r="D19" s="4"/>
      <c r="E19" s="23"/>
      <c r="F19" s="21" t="str">
        <f>_xlfn.TEXTJOIN(" - ",TRUE,_13.Doublons[[#This Row],[Nom]:[Mail]])</f>
        <v>OCHOCOLA - Douglas - d.ochocola@gmail.com</v>
      </c>
      <c r="G19" s="24" t="str">
        <f>IF(_13.Doublons[[#This Row],[Nom]]="","",IF(COUNTIFS(_13.Doublons[Correction
JOINDRE.TEXTE],_13.Doublons[[#This Row],[Correction
JOINDRE.TEXTE]])=1,"Valeur unique","Doublon"))</f>
        <v>Doublon</v>
      </c>
    </row>
    <row r="20" spans="1:7" ht="16" x14ac:dyDescent="0.2">
      <c r="A20" s="3" t="s">
        <v>10</v>
      </c>
      <c r="B20" s="2" t="s">
        <v>9</v>
      </c>
      <c r="C20" s="22" t="s">
        <v>85</v>
      </c>
      <c r="D20" s="4"/>
      <c r="E20" s="23"/>
      <c r="F20" s="21" t="str">
        <f>_xlfn.TEXTJOIN(" - ",TRUE,_13.Doublons[[#This Row],[Nom]:[Mail]])</f>
        <v>ICHON - Albert - a.ichon@gmail.com</v>
      </c>
      <c r="G20" s="24" t="str">
        <f>IF(_13.Doublons[[#This Row],[Nom]]="","",IF(COUNTIFS(_13.Doublons[Correction
JOINDRE.TEXTE],_13.Doublons[[#This Row],[Correction
JOINDRE.TEXTE]])=1,"Valeur unique","Doublon"))</f>
        <v>Valeur unique</v>
      </c>
    </row>
    <row r="21" spans="1:7" ht="16" x14ac:dyDescent="0.2">
      <c r="A21" s="3" t="s">
        <v>18</v>
      </c>
      <c r="B21" s="2" t="s">
        <v>17</v>
      </c>
      <c r="C21" s="22" t="s">
        <v>86</v>
      </c>
      <c r="D21" s="4"/>
      <c r="E21" s="23"/>
      <c r="F21" s="21" t="str">
        <f>_xlfn.TEXTJOIN(" - ",TRUE,_13.Doublons[[#This Row],[Nom]:[Mail]])</f>
        <v>VERSAIRE - Annie - a.versaire@gmail.com</v>
      </c>
      <c r="G21" s="24" t="str">
        <f>IF(_13.Doublons[[#This Row],[Nom]]="","",IF(COUNTIFS(_13.Doublons[Correction
JOINDRE.TEXTE],_13.Doublons[[#This Row],[Correction
JOINDRE.TEXTE]])=1,"Valeur unique","Doublon"))</f>
        <v>Valeur unique</v>
      </c>
    </row>
    <row r="22" spans="1:7" ht="16" x14ac:dyDescent="0.2">
      <c r="A22" s="3" t="s">
        <v>57</v>
      </c>
      <c r="B22" s="2" t="s">
        <v>56</v>
      </c>
      <c r="C22" s="22" t="s">
        <v>87</v>
      </c>
      <c r="D22" s="4"/>
      <c r="E22" s="23"/>
      <c r="F22" s="21" t="str">
        <f>_xlfn.TEXTJOIN(" - ",TRUE,_13.Doublons[[#This Row],[Nom]:[Mail]])</f>
        <v>CHON - Denis - d.chon@gmail.com</v>
      </c>
      <c r="G22" s="24" t="str">
        <f>IF(_13.Doublons[[#This Row],[Nom]]="","",IF(COUNTIFS(_13.Doublons[Correction
JOINDRE.TEXTE],_13.Doublons[[#This Row],[Correction
JOINDRE.TEXTE]])=1,"Valeur unique","Doublon"))</f>
        <v>Valeur unique</v>
      </c>
    </row>
    <row r="23" spans="1:7" ht="16" x14ac:dyDescent="0.2">
      <c r="A23" s="3" t="s">
        <v>36</v>
      </c>
      <c r="B23" s="2" t="s">
        <v>35</v>
      </c>
      <c r="C23" s="22" t="s">
        <v>102</v>
      </c>
      <c r="D23" s="4"/>
      <c r="E23" s="23"/>
      <c r="F23" s="21" t="str">
        <f>_xlfn.TEXTJOIN(" - ",TRUE,_13.Doublons[[#This Row],[Nom]:[Mail]])</f>
        <v>HO - Bob - b.ho@gmail.com</v>
      </c>
      <c r="G23" s="24" t="str">
        <f>IF(_13.Doublons[[#This Row],[Nom]]="","",IF(COUNTIFS(_13.Doublons[Correction
JOINDRE.TEXTE],_13.Doublons[[#This Row],[Correction
JOINDRE.TEXTE]])=1,"Valeur unique","Doublon"))</f>
        <v>Doublon</v>
      </c>
    </row>
    <row r="24" spans="1:7" ht="16" x14ac:dyDescent="0.2">
      <c r="A24" s="3" t="s">
        <v>55</v>
      </c>
      <c r="B24" s="2" t="s">
        <v>54</v>
      </c>
      <c r="C24" s="22" t="s">
        <v>89</v>
      </c>
      <c r="D24" s="4"/>
      <c r="E24" s="23"/>
      <c r="F24" s="21" t="str">
        <f>_xlfn.TEXTJOIN(" - ",TRUE,_13.Doublons[[#This Row],[Nom]:[Mail]])</f>
        <v>CUMABITE - Danton - d.cumabite@gmail.com</v>
      </c>
      <c r="G24" s="24" t="str">
        <f>IF(_13.Doublons[[#This Row],[Nom]]="","",IF(COUNTIFS(_13.Doublons[Correction
JOINDRE.TEXTE],_13.Doublons[[#This Row],[Correction
JOINDRE.TEXTE]])=1,"Valeur unique","Doublon"))</f>
        <v>Valeur unique</v>
      </c>
    </row>
    <row r="25" spans="1:7" ht="16" x14ac:dyDescent="0.2">
      <c r="A25" s="3" t="s">
        <v>112</v>
      </c>
      <c r="B25" s="2" t="s">
        <v>45</v>
      </c>
      <c r="C25" s="22" t="s">
        <v>113</v>
      </c>
      <c r="D25" s="4"/>
      <c r="E25" s="23"/>
      <c r="F25" s="21" t="str">
        <f>_xlfn.TEXTJOIN(" - ",TRUE,_13.Doublons[[#This Row],[Nom]:[Mail]])</f>
        <v>DELUNE - Claire - c.delune@gmail.com</v>
      </c>
      <c r="G25" s="24" t="str">
        <f>IF(_13.Doublons[[#This Row],[Nom]]="","",IF(COUNTIFS(_13.Doublons[Correction
JOINDRE.TEXTE],_13.Doublons[[#This Row],[Correction
JOINDRE.TEXTE]])=1,"Valeur unique","Doublon"))</f>
        <v>Valeur unique</v>
      </c>
    </row>
    <row r="26" spans="1:7" ht="16" x14ac:dyDescent="0.2">
      <c r="A26" s="3" t="s">
        <v>47</v>
      </c>
      <c r="B26" s="2" t="s">
        <v>46</v>
      </c>
      <c r="C26" s="22" t="s">
        <v>90</v>
      </c>
      <c r="D26" s="4"/>
      <c r="E26" s="23"/>
      <c r="F26" s="21" t="str">
        <f>_xlfn.TEXTJOIN(" - ",TRUE,_13.Doublons[[#This Row],[Nom]:[Mail]])</f>
        <v>STÉROLE - Colette - c.sterole@gmail.com</v>
      </c>
      <c r="G26" s="24" t="str">
        <f>IF(_13.Doublons[[#This Row],[Nom]]="","",IF(COUNTIFS(_13.Doublons[Correction
JOINDRE.TEXTE],_13.Doublons[[#This Row],[Correction
JOINDRE.TEXTE]])=1,"Valeur unique","Doublon"))</f>
        <v>Valeur unique</v>
      </c>
    </row>
    <row r="27" spans="1:7" ht="16" x14ac:dyDescent="0.2">
      <c r="A27" s="3" t="s">
        <v>24</v>
      </c>
      <c r="B27" s="2" t="s">
        <v>23</v>
      </c>
      <c r="C27" s="22" t="s">
        <v>91</v>
      </c>
      <c r="D27" s="4"/>
      <c r="E27" s="23"/>
      <c r="F27" s="21" t="str">
        <f>_xlfn.TEXTJOIN(" - ",TRUE,_13.Doublons[[#This Row],[Nom]:[Mail]])</f>
        <v>HABA - Bart - b.haba@gmail.com</v>
      </c>
      <c r="G27" s="24" t="str">
        <f>IF(_13.Doublons[[#This Row],[Nom]]="","",IF(COUNTIFS(_13.Doublons[Correction
JOINDRE.TEXTE],_13.Doublons[[#This Row],[Correction
JOINDRE.TEXTE]])=1,"Valeur unique","Doublon"))</f>
        <v>Valeur unique</v>
      </c>
    </row>
    <row r="28" spans="1:7" ht="16" x14ac:dyDescent="0.2">
      <c r="A28" s="3" t="s">
        <v>36</v>
      </c>
      <c r="B28" s="2" t="s">
        <v>35</v>
      </c>
      <c r="C28" s="22" t="s">
        <v>102</v>
      </c>
      <c r="D28" s="4"/>
      <c r="E28" s="23"/>
      <c r="F28" s="21" t="str">
        <f>_xlfn.TEXTJOIN(" - ",TRUE,_13.Doublons[[#This Row],[Nom]:[Mail]])</f>
        <v>HO - Bob - b.ho@gmail.com</v>
      </c>
      <c r="G28" s="24" t="str">
        <f>IF(_13.Doublons[[#This Row],[Nom]]="","",IF(COUNTIFS(_13.Doublons[Correction
JOINDRE.TEXTE],_13.Doublons[[#This Row],[Correction
JOINDRE.TEXTE]])=1,"Valeur unique","Doublon"))</f>
        <v>Doublon</v>
      </c>
    </row>
    <row r="29" spans="1:7" ht="16" x14ac:dyDescent="0.2">
      <c r="A29" s="3" t="s">
        <v>38</v>
      </c>
      <c r="B29" s="2" t="s">
        <v>37</v>
      </c>
      <c r="C29" s="22" t="s">
        <v>92</v>
      </c>
      <c r="D29" s="4"/>
      <c r="E29" s="23"/>
      <c r="F29" s="21" t="str">
        <f>_xlfn.TEXTJOIN(" - ",TRUE,_13.Doublons[[#This Row],[Nom]:[Mail]])</f>
        <v>KENALUNDI - Bowie - b.kenalundi@gmail.com</v>
      </c>
      <c r="G29" s="24" t="str">
        <f>IF(_13.Doublons[[#This Row],[Nom]]="","",IF(COUNTIFS(_13.Doublons[Correction
JOINDRE.TEXTE],_13.Doublons[[#This Row],[Correction
JOINDRE.TEXTE]])=1,"Valeur unique","Doublon"))</f>
        <v>Valeur unique</v>
      </c>
    </row>
    <row r="30" spans="1:7" ht="16" x14ac:dyDescent="0.2">
      <c r="A30" s="3" t="s">
        <v>16</v>
      </c>
      <c r="B30" s="2" t="s">
        <v>15</v>
      </c>
      <c r="C30" s="22" t="s">
        <v>93</v>
      </c>
      <c r="D30" s="4"/>
      <c r="E30" s="23"/>
      <c r="F30" s="21" t="str">
        <f>_xlfn.TEXTJOIN(" - ",TRUE,_13.Doublons[[#This Row],[Nom]:[Mail]])</f>
        <v>NALINE - André - a.naline@gmail.com</v>
      </c>
      <c r="G30" s="24" t="str">
        <f>IF(_13.Doublons[[#This Row],[Nom]]="","",IF(COUNTIFS(_13.Doublons[Correction
JOINDRE.TEXTE],_13.Doublons[[#This Row],[Correction
JOINDRE.TEXTE]])=1,"Valeur unique","Doublon"))</f>
        <v>Valeur unique</v>
      </c>
    </row>
    <row r="31" spans="1:7" ht="16" x14ac:dyDescent="0.2">
      <c r="A31" s="3" t="s">
        <v>44</v>
      </c>
      <c r="B31" s="2" t="s">
        <v>43</v>
      </c>
      <c r="C31" s="22" t="s">
        <v>95</v>
      </c>
      <c r="D31" s="4"/>
      <c r="E31" s="23"/>
      <c r="F31" s="21" t="str">
        <f>_xlfn.TEXTJOIN(" - ",TRUE,_13.Doublons[[#This Row],[Nom]:[Mail]])</f>
        <v>OTTOFRAISE - Charles - c.ottofraise@gmail.com</v>
      </c>
      <c r="G31" s="24" t="str">
        <f>IF(_13.Doublons[[#This Row],[Nom]]="","",IF(COUNTIFS(_13.Doublons[Correction
JOINDRE.TEXTE],_13.Doublons[[#This Row],[Correction
JOINDRE.TEXTE]])=1,"Valeur unique","Doublon"))</f>
        <v>Doublon</v>
      </c>
    </row>
    <row r="32" spans="1:7" ht="16" x14ac:dyDescent="0.2">
      <c r="A32" s="3" t="s">
        <v>49</v>
      </c>
      <c r="B32" s="2" t="s">
        <v>48</v>
      </c>
      <c r="C32" s="22" t="s">
        <v>94</v>
      </c>
      <c r="D32" s="4"/>
      <c r="E32" s="23"/>
      <c r="F32" s="21" t="str">
        <f>_xlfn.TEXTJOIN(" - ",TRUE,_13.Doublons[[#This Row],[Nom]:[Mail]])</f>
        <v>HIQUE - Cyril - c.hique@gmail.com</v>
      </c>
      <c r="G32" s="24" t="str">
        <f>IF(_13.Doublons[[#This Row],[Nom]]="","",IF(COUNTIFS(_13.Doublons[Correction
JOINDRE.TEXTE],_13.Doublons[[#This Row],[Correction
JOINDRE.TEXTE]])=1,"Valeur unique","Doublon"))</f>
        <v>Valeur unique</v>
      </c>
    </row>
    <row r="33" spans="1:7" ht="16" x14ac:dyDescent="0.2">
      <c r="A33" s="3" t="s">
        <v>44</v>
      </c>
      <c r="B33" s="2" t="s">
        <v>43</v>
      </c>
      <c r="C33" s="22" t="s">
        <v>95</v>
      </c>
      <c r="D33" s="4"/>
      <c r="E33" s="23"/>
      <c r="F33" s="21" t="str">
        <f>_xlfn.TEXTJOIN(" - ",TRUE,_13.Doublons[[#This Row],[Nom]:[Mail]])</f>
        <v>OTTOFRAISE - Charles - c.ottofraise@gmail.com</v>
      </c>
      <c r="G33" s="24" t="str">
        <f>IF(_13.Doublons[[#This Row],[Nom]]="","",IF(COUNTIFS(_13.Doublons[Correction
JOINDRE.TEXTE],_13.Doublons[[#This Row],[Correction
JOINDRE.TEXTE]])=1,"Valeur unique","Doublon"))</f>
        <v>Doublon</v>
      </c>
    </row>
    <row r="34" spans="1:7" ht="16" x14ac:dyDescent="0.2">
      <c r="A34" s="3" t="s">
        <v>40</v>
      </c>
      <c r="B34" s="2" t="s">
        <v>39</v>
      </c>
      <c r="C34" s="22" t="s">
        <v>96</v>
      </c>
      <c r="D34" s="4"/>
      <c r="E34" s="23"/>
      <c r="F34" s="21" t="str">
        <f>_xlfn.TEXTJOIN(" - ",TRUE,_13.Doublons[[#This Row],[Nom]:[Mail]])</f>
        <v>GLACE - Brice - b.glace@gmail.com</v>
      </c>
      <c r="G34" s="24" t="str">
        <f>IF(_13.Doublons[[#This Row],[Nom]]="","",IF(COUNTIFS(_13.Doublons[Correction
JOINDRE.TEXTE],_13.Doublons[[#This Row],[Correction
JOINDRE.TEXTE]])=1,"Valeur unique","Doublon"))</f>
        <v>Valeur unique</v>
      </c>
    </row>
    <row r="35" spans="1:7" ht="16" x14ac:dyDescent="0.2">
      <c r="A35" s="3" t="s">
        <v>44</v>
      </c>
      <c r="B35" s="2" t="s">
        <v>43</v>
      </c>
      <c r="C35" s="22" t="s">
        <v>95</v>
      </c>
      <c r="D35" s="4"/>
      <c r="E35" s="23"/>
      <c r="F35" s="21" t="str">
        <f>_xlfn.TEXTJOIN(" - ",TRUE,_13.Doublons[[#This Row],[Nom]:[Mail]])</f>
        <v>OTTOFRAISE - Charles - c.ottofraise@gmail.com</v>
      </c>
      <c r="G35" s="24" t="str">
        <f>IF(_13.Doublons[[#This Row],[Nom]]="","",IF(COUNTIFS(_13.Doublons[Correction
JOINDRE.TEXTE],_13.Doublons[[#This Row],[Correction
JOINDRE.TEXTE]])=1,"Valeur unique","Doublon"))</f>
        <v>Doublon</v>
      </c>
    </row>
    <row r="36" spans="1:7" ht="16" x14ac:dyDescent="0.2">
      <c r="A36" s="3" t="s">
        <v>60</v>
      </c>
      <c r="B36" s="2" t="s">
        <v>59</v>
      </c>
      <c r="C36" s="22" t="s">
        <v>97</v>
      </c>
      <c r="D36" s="4"/>
      <c r="E36" s="23"/>
      <c r="F36" s="21" t="str">
        <f>_xlfn.TEXTJOIN(" - ",TRUE,_13.Doublons[[#This Row],[Nom]:[Mail]])</f>
        <v>SILLA - Eddy - e.silla@gmail.com</v>
      </c>
      <c r="G36" s="24" t="str">
        <f>IF(_13.Doublons[[#This Row],[Nom]]="","",IF(COUNTIFS(_13.Doublons[Correction
JOINDRE.TEXTE],_13.Doublons[[#This Row],[Correction
JOINDRE.TEXTE]])=1,"Valeur unique","Doublon"))</f>
        <v>Valeur unique</v>
      </c>
    </row>
    <row r="37" spans="1:7" ht="16" x14ac:dyDescent="0.2">
      <c r="A37" s="3" t="s">
        <v>22</v>
      </c>
      <c r="B37" s="2" t="s">
        <v>21</v>
      </c>
      <c r="C37" s="22" t="s">
        <v>98</v>
      </c>
      <c r="D37" s="4"/>
      <c r="E37" s="23"/>
      <c r="F37" s="21" t="str">
        <f>_xlfn.TEXTJOIN(" - ",TRUE,_13.Doublons[[#This Row],[Nom]:[Mail]])</f>
        <v>DÉGOUT - Barbara - b.degout@gmail.com</v>
      </c>
      <c r="G37" s="24" t="str">
        <f>IF(_13.Doublons[[#This Row],[Nom]]="","",IF(COUNTIFS(_13.Doublons[Correction
JOINDRE.TEXTE],_13.Doublons[[#This Row],[Correction
JOINDRE.TEXTE]])=1,"Valeur unique","Doublon"))</f>
        <v>Valeur unique</v>
      </c>
    </row>
    <row r="38" spans="1:7" ht="16" x14ac:dyDescent="0.2">
      <c r="A38" s="3" t="s">
        <v>12</v>
      </c>
      <c r="B38" s="2" t="s">
        <v>11</v>
      </c>
      <c r="C38" s="22" t="s">
        <v>99</v>
      </c>
      <c r="D38" s="4"/>
      <c r="E38" s="23"/>
      <c r="F38" s="21" t="str">
        <f>_xlfn.TEXTJOIN(" - ",TRUE,_13.Doublons[[#This Row],[Nom]:[Mail]])</f>
        <v>GATORE - Ali - a.gatore@gmail.com</v>
      </c>
      <c r="G38" s="24" t="str">
        <f>IF(_13.Doublons[[#This Row],[Nom]]="","",IF(COUNTIFS(_13.Doublons[Correction
JOINDRE.TEXTE],_13.Doublons[[#This Row],[Correction
JOINDRE.TEXTE]])=1,"Valeur unique","Doublon"))</f>
        <v>Valeur unique</v>
      </c>
    </row>
    <row r="39" spans="1:7" ht="16" x14ac:dyDescent="0.2">
      <c r="A39" s="3" t="s">
        <v>62</v>
      </c>
      <c r="B39" s="2" t="s">
        <v>61</v>
      </c>
      <c r="C39" s="22" t="s">
        <v>100</v>
      </c>
      <c r="D39" s="4"/>
      <c r="E39" s="23"/>
      <c r="F39" s="21" t="str">
        <f>_xlfn.TEXTJOIN(" - ",TRUE,_13.Doublons[[#This Row],[Nom]:[Mail]])</f>
        <v>GREC - Edmond - e.grec@gmail.com</v>
      </c>
      <c r="G39" s="24" t="str">
        <f>IF(_13.Doublons[[#This Row],[Nom]]="","",IF(COUNTIFS(_13.Doublons[Correction
JOINDRE.TEXTE],_13.Doublons[[#This Row],[Correction
JOINDRE.TEXTE]])=1,"Valeur unique","Doublon"))</f>
        <v>Valeur unique</v>
      </c>
    </row>
    <row r="40" spans="1:7" ht="16" x14ac:dyDescent="0.2">
      <c r="A40" s="3" t="s">
        <v>20</v>
      </c>
      <c r="B40" s="2" t="s">
        <v>19</v>
      </c>
      <c r="C40" s="22" t="s">
        <v>101</v>
      </c>
      <c r="D40" s="4"/>
      <c r="E40" s="23"/>
      <c r="F40" s="21" t="str">
        <f>_xlfn.TEXTJOIN(" - ",TRUE,_13.Doublons[[#This Row],[Nom]:[Mail]])</f>
        <v>POLAIRE - Aurore - a.polaire@gmail.com</v>
      </c>
      <c r="G40" s="24" t="str">
        <f>IF(_13.Doublons[[#This Row],[Nom]]="","",IF(COUNTIFS(_13.Doublons[Correction
JOINDRE.TEXTE],_13.Doublons[[#This Row],[Correction
JOINDRE.TEXTE]])=1,"Valeur unique","Doublon"))</f>
        <v>Valeur unique</v>
      </c>
    </row>
    <row r="41" spans="1:7" ht="16" x14ac:dyDescent="0.2">
      <c r="A41" s="3" t="s">
        <v>70</v>
      </c>
      <c r="B41" s="2" t="s">
        <v>69</v>
      </c>
      <c r="C41" s="22" t="s">
        <v>103</v>
      </c>
      <c r="D41" s="4"/>
      <c r="E41" s="23"/>
      <c r="F41" s="21" t="str">
        <f>_xlfn.TEXTJOIN(" - ",TRUE,_13.Doublons[[#This Row],[Nom]:[Mail]])</f>
        <v>ALIZAN - Gaspard - g.alizan@gmail.com</v>
      </c>
      <c r="G41" s="24" t="str">
        <f>IF(_13.Doublons[[#This Row],[Nom]]="","",IF(COUNTIFS(_13.Doublons[Correction
JOINDRE.TEXTE],_13.Doublons[[#This Row],[Correction
JOINDRE.TEXTE]])=1,"Valeur unique","Doublon"))</f>
        <v>Doublon</v>
      </c>
    </row>
    <row r="42" spans="1:7" ht="16" x14ac:dyDescent="0.2">
      <c r="A42" s="3" t="s">
        <v>80</v>
      </c>
      <c r="B42" s="2" t="s">
        <v>79</v>
      </c>
      <c r="C42" s="22" t="s">
        <v>104</v>
      </c>
      <c r="D42" s="4"/>
      <c r="E42" s="23"/>
      <c r="F42" s="21" t="str">
        <f>_xlfn.TEXTJOIN(" - ",TRUE,_13.Doublons[[#This Row],[Nom]:[Mail]])</f>
        <v>AMO - Nadine - n.amo@gmail.com</v>
      </c>
      <c r="G42" s="24" t="str">
        <f>IF(_13.Doublons[[#This Row],[Nom]]="","",IF(COUNTIFS(_13.Doublons[Correction
JOINDRE.TEXTE],_13.Doublons[[#This Row],[Correction
JOINDRE.TEXTE]])=1,"Valeur unique","Doublon"))</f>
        <v>Valeur unique</v>
      </c>
    </row>
    <row r="43" spans="1:7" ht="16" x14ac:dyDescent="0.2">
      <c r="A43" s="3" t="s">
        <v>70</v>
      </c>
      <c r="B43" s="2" t="s">
        <v>69</v>
      </c>
      <c r="C43" s="22" t="s">
        <v>103</v>
      </c>
      <c r="D43" s="4"/>
      <c r="E43" s="23"/>
      <c r="F43" s="21" t="str">
        <f>_xlfn.TEXTJOIN(" - ",TRUE,_13.Doublons[[#This Row],[Nom]:[Mail]])</f>
        <v>ALIZAN - Gaspard - g.alizan@gmail.com</v>
      </c>
      <c r="G43" s="24" t="str">
        <f>IF(_13.Doublons[[#This Row],[Nom]]="","",IF(COUNTIFS(_13.Doublons[Correction
JOINDRE.TEXTE],_13.Doublons[[#This Row],[Correction
JOINDRE.TEXTE]])=1,"Valeur unique","Doublon"))</f>
        <v>Doublon</v>
      </c>
    </row>
    <row r="44" spans="1:7" ht="16" x14ac:dyDescent="0.2">
      <c r="A44" s="3" t="s">
        <v>74</v>
      </c>
      <c r="B44" s="2" t="s">
        <v>73</v>
      </c>
      <c r="C44" s="22" t="s">
        <v>105</v>
      </c>
      <c r="D44" s="4"/>
      <c r="E44" s="23"/>
      <c r="F44" s="21" t="str">
        <f>_xlfn.TEXTJOIN(" - ",TRUE,_13.Doublons[[#This Row],[Nom]:[Mail]])</f>
        <v>AREPASSÉ - Jennifer - j.arepasse@gmail.com</v>
      </c>
      <c r="G44" s="24" t="str">
        <f>IF(_13.Doublons[[#This Row],[Nom]]="","",IF(COUNTIFS(_13.Doublons[Correction
JOINDRE.TEXTE],_13.Doublons[[#This Row],[Correction
JOINDRE.TEXTE]])=1,"Valeur unique","Doublon"))</f>
        <v>Valeur unique</v>
      </c>
    </row>
    <row r="45" spans="1:7" ht="16" x14ac:dyDescent="0.2">
      <c r="A45" s="3" t="s">
        <v>66</v>
      </c>
      <c r="B45" s="2" t="s">
        <v>65</v>
      </c>
      <c r="C45" s="22" t="s">
        <v>106</v>
      </c>
      <c r="D45" s="4"/>
      <c r="E45" s="23"/>
      <c r="F45" s="21" t="str">
        <f>_xlfn.TEXTJOIN(" - ",TRUE,_13.Doublons[[#This Row],[Nom]:[Mail]])</f>
        <v>ASSONMEC - Fidel - f.assonmec@gmail.com</v>
      </c>
      <c r="G45" s="24" t="str">
        <f>IF(_13.Doublons[[#This Row],[Nom]]="","",IF(COUNTIFS(_13.Doublons[Correction
JOINDRE.TEXTE],_13.Doublons[[#This Row],[Correction
JOINDRE.TEXTE]])=1,"Valeur unique","Doublon"))</f>
        <v>Valeur unique</v>
      </c>
    </row>
    <row r="46" spans="1:7" ht="16" x14ac:dyDescent="0.2">
      <c r="A46" s="3" t="s">
        <v>78</v>
      </c>
      <c r="B46" s="2" t="s">
        <v>77</v>
      </c>
      <c r="C46" s="22" t="s">
        <v>107</v>
      </c>
      <c r="D46" s="4"/>
      <c r="E46" s="23"/>
      <c r="F46" s="21" t="str">
        <f>_xlfn.TEXTJOIN(" - ",TRUE,_13.Doublons[[#This Row],[Nom]:[Mail]])</f>
        <v>DEMESSE - Michel - m.demesse@gmail.com</v>
      </c>
      <c r="G46" s="24" t="str">
        <f>IF(_13.Doublons[[#This Row],[Nom]]="","",IF(COUNTIFS(_13.Doublons[Correction
JOINDRE.TEXTE],_13.Doublons[[#This Row],[Correction
JOINDRE.TEXTE]])=1,"Valeur unique","Doublon"))</f>
        <v>Valeur unique</v>
      </c>
    </row>
    <row r="47" spans="1:7" ht="16" x14ac:dyDescent="0.2">
      <c r="A47" s="3" t="s">
        <v>76</v>
      </c>
      <c r="B47" s="2" t="s">
        <v>75</v>
      </c>
      <c r="C47" s="22" t="s">
        <v>108</v>
      </c>
      <c r="D47" s="4"/>
      <c r="E47" s="23"/>
      <c r="F47" s="21" t="str">
        <f>_xlfn.TEXTJOIN(" - ",TRUE,_13.Doublons[[#This Row],[Nom]:[Mail]])</f>
        <v>DEPINBEURRÉ - Martine - m.depinbeurre@gmail.com</v>
      </c>
      <c r="G47" s="24" t="str">
        <f>IF(_13.Doublons[[#This Row],[Nom]]="","",IF(COUNTIFS(_13.Doublons[Correction
JOINDRE.TEXTE],_13.Doublons[[#This Row],[Correction
JOINDRE.TEXTE]])=1,"Valeur unique","Doublon"))</f>
        <v>Valeur unique</v>
      </c>
    </row>
    <row r="48" spans="1:7" ht="16" x14ac:dyDescent="0.2">
      <c r="A48" s="3"/>
      <c r="B48" s="2"/>
      <c r="C48" s="22"/>
      <c r="D48" s="4"/>
      <c r="E48" s="23"/>
      <c r="F48" s="21" t="str">
        <f>_xlfn.TEXTJOIN(" - ",TRUE,_13.Doublons[[#This Row],[Nom]:[Mail]])</f>
        <v/>
      </c>
      <c r="G48" s="24" t="str">
        <f>IF(_13.Doublons[[#This Row],[Nom]]="","",IF(COUNTIFS(_13.Doublons[Correction
JOINDRE.TEXTE],_13.Doublons[[#This Row],[Correction
JOINDRE.TEXTE]])=1,"Valeur unique","Doublon"))</f>
        <v/>
      </c>
    </row>
    <row r="49" spans="1:7" ht="16" x14ac:dyDescent="0.2">
      <c r="A49" s="3"/>
      <c r="B49" s="2"/>
      <c r="C49" s="22"/>
      <c r="D49" s="4"/>
      <c r="E49" s="23"/>
      <c r="F49" s="21" t="str">
        <f>_xlfn.TEXTJOIN(" - ",TRUE,_13.Doublons[[#This Row],[Nom]:[Mail]])</f>
        <v/>
      </c>
      <c r="G49" s="24" t="str">
        <f>IF(_13.Doublons[[#This Row],[Nom]]="","",IF(COUNTIFS(_13.Doublons[Correction
JOINDRE.TEXTE],_13.Doublons[[#This Row],[Correction
JOINDRE.TEXTE]])=1,"Valeur unique","Doublon"))</f>
        <v/>
      </c>
    </row>
    <row r="50" spans="1:7" ht="16" x14ac:dyDescent="0.2">
      <c r="A50" s="3"/>
      <c r="B50" s="2"/>
      <c r="C50" s="22"/>
      <c r="D50" s="4"/>
      <c r="E50" s="23"/>
      <c r="F50" s="21" t="str">
        <f>_xlfn.TEXTJOIN(" - ",TRUE,_13.Doublons[[#This Row],[Nom]:[Mail]])</f>
        <v/>
      </c>
      <c r="G50" s="24" t="str">
        <f>IF(_13.Doublons[[#This Row],[Nom]]="","",IF(COUNTIFS(_13.Doublons[Correction
JOINDRE.TEXTE],_13.Doublons[[#This Row],[Correction
JOINDRE.TEXTE]])=1,"Valeur unique","Doublon"))</f>
        <v/>
      </c>
    </row>
  </sheetData>
  <mergeCells count="1">
    <mergeCell ref="G1:H7"/>
  </mergeCells>
  <conditionalFormatting sqref="F14:F50">
    <cfRule type="duplicateValues" dxfId="0" priority="3"/>
  </conditionalFormatting>
  <pageMargins left="0.7" right="0.7" top="0.75" bottom="0.75" header="0.3" footer="0.3"/>
  <pageSetup paperSize="9" orientation="portrait" horizontalDpi="90" verticalDpi="90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B62A8-450F-4D4F-AC1F-93ED78FC8685}">
  <sheetPr>
    <tabColor theme="8" tint="0.79998168889431442"/>
  </sheetPr>
  <dimension ref="A1:E19"/>
  <sheetViews>
    <sheetView showGridLines="0" workbookViewId="0">
      <selection activeCell="B5" sqref="B5"/>
    </sheetView>
  </sheetViews>
  <sheetFormatPr baseColWidth="10" defaultColWidth="12.1640625" defaultRowHeight="15" x14ac:dyDescent="0.2"/>
  <cols>
    <col min="1" max="3" width="23.33203125" style="1" customWidth="1"/>
    <col min="4" max="16384" width="12.1640625" style="1"/>
  </cols>
  <sheetData>
    <row r="1" spans="1:5" ht="16" customHeight="1" x14ac:dyDescent="0.2">
      <c r="A1" s="55" t="s">
        <v>128</v>
      </c>
      <c r="B1" s="56"/>
      <c r="C1" s="90"/>
      <c r="D1" s="51" t="s">
        <v>354</v>
      </c>
      <c r="E1" s="52"/>
    </row>
    <row r="2" spans="1:5" x14ac:dyDescent="0.2">
      <c r="A2" s="59" t="s">
        <v>197</v>
      </c>
      <c r="B2" s="60"/>
      <c r="C2" s="100"/>
      <c r="D2" s="53"/>
      <c r="E2" s="54"/>
    </row>
    <row r="4" spans="1:5" ht="32" customHeight="1" x14ac:dyDescent="0.2">
      <c r="B4" s="10" t="s">
        <v>351</v>
      </c>
      <c r="C4" s="11" t="s">
        <v>81</v>
      </c>
    </row>
    <row r="5" spans="1:5" ht="32" customHeight="1" x14ac:dyDescent="0.2">
      <c r="B5" s="25"/>
      <c r="C5" s="33">
        <f>SUMPRODUCT(_15.SOMMEPROD[Prix unitaire],_15.SOMMEPROD[Quantité])</f>
        <v>31431</v>
      </c>
    </row>
    <row r="7" spans="1:5" ht="16" x14ac:dyDescent="0.2">
      <c r="A7" s="1" t="s">
        <v>158</v>
      </c>
      <c r="B7" s="1" t="s">
        <v>195</v>
      </c>
      <c r="C7" s="1" t="s">
        <v>196</v>
      </c>
    </row>
    <row r="8" spans="1:5" x14ac:dyDescent="0.2">
      <c r="A8" s="30">
        <v>90</v>
      </c>
      <c r="B8" s="28">
        <v>50</v>
      </c>
      <c r="C8" s="30">
        <f>_15.SOMMEPROD[[#This Row],[Prix unitaire]]*_15.SOMMEPROD[[#This Row],[Quantité]]</f>
        <v>4500</v>
      </c>
    </row>
    <row r="9" spans="1:5" x14ac:dyDescent="0.2">
      <c r="A9" s="30">
        <v>85</v>
      </c>
      <c r="B9" s="28">
        <v>32</v>
      </c>
      <c r="C9" s="30">
        <f>_15.SOMMEPROD[[#This Row],[Prix unitaire]]*_15.SOMMEPROD[[#This Row],[Quantité]]</f>
        <v>2720</v>
      </c>
    </row>
    <row r="10" spans="1:5" x14ac:dyDescent="0.2">
      <c r="A10" s="30">
        <v>23</v>
      </c>
      <c r="B10" s="28">
        <v>58</v>
      </c>
      <c r="C10" s="30">
        <f>_15.SOMMEPROD[[#This Row],[Prix unitaire]]*_15.SOMMEPROD[[#This Row],[Quantité]]</f>
        <v>1334</v>
      </c>
    </row>
    <row r="11" spans="1:5" x14ac:dyDescent="0.2">
      <c r="A11" s="30">
        <v>84</v>
      </c>
      <c r="B11" s="28">
        <v>40</v>
      </c>
      <c r="C11" s="30">
        <f>_15.SOMMEPROD[[#This Row],[Prix unitaire]]*_15.SOMMEPROD[[#This Row],[Quantité]]</f>
        <v>3360</v>
      </c>
    </row>
    <row r="12" spans="1:5" x14ac:dyDescent="0.2">
      <c r="A12" s="30">
        <v>9</v>
      </c>
      <c r="B12" s="28">
        <v>21</v>
      </c>
      <c r="C12" s="30">
        <f>_15.SOMMEPROD[[#This Row],[Prix unitaire]]*_15.SOMMEPROD[[#This Row],[Quantité]]</f>
        <v>189</v>
      </c>
    </row>
    <row r="13" spans="1:5" x14ac:dyDescent="0.2">
      <c r="A13" s="30">
        <v>89</v>
      </c>
      <c r="B13" s="28">
        <v>100</v>
      </c>
      <c r="C13" s="30">
        <f>_15.SOMMEPROD[[#This Row],[Prix unitaire]]*_15.SOMMEPROD[[#This Row],[Quantité]]</f>
        <v>8900</v>
      </c>
    </row>
    <row r="14" spans="1:5" x14ac:dyDescent="0.2">
      <c r="A14" s="30">
        <v>65</v>
      </c>
      <c r="B14" s="28">
        <v>25</v>
      </c>
      <c r="C14" s="30">
        <f>_15.SOMMEPROD[[#This Row],[Prix unitaire]]*_15.SOMMEPROD[[#This Row],[Quantité]]</f>
        <v>1625</v>
      </c>
    </row>
    <row r="15" spans="1:5" x14ac:dyDescent="0.2">
      <c r="A15" s="30">
        <v>78</v>
      </c>
      <c r="B15" s="28">
        <v>32</v>
      </c>
      <c r="C15" s="30">
        <f>_15.SOMMEPROD[[#This Row],[Prix unitaire]]*_15.SOMMEPROD[[#This Row],[Quantité]]</f>
        <v>2496</v>
      </c>
    </row>
    <row r="16" spans="1:5" x14ac:dyDescent="0.2">
      <c r="A16" s="30">
        <v>29</v>
      </c>
      <c r="B16" s="28">
        <v>68</v>
      </c>
      <c r="C16" s="30">
        <f>_15.SOMMEPROD[[#This Row],[Prix unitaire]]*_15.SOMMEPROD[[#This Row],[Quantité]]</f>
        <v>1972</v>
      </c>
    </row>
    <row r="17" spans="1:3" x14ac:dyDescent="0.2">
      <c r="A17" s="30">
        <v>35</v>
      </c>
      <c r="B17" s="28">
        <v>28</v>
      </c>
      <c r="C17" s="30">
        <f>_15.SOMMEPROD[[#This Row],[Prix unitaire]]*_15.SOMMEPROD[[#This Row],[Quantité]]</f>
        <v>980</v>
      </c>
    </row>
    <row r="18" spans="1:3" x14ac:dyDescent="0.2">
      <c r="A18" s="30">
        <v>18</v>
      </c>
      <c r="B18" s="28">
        <v>24</v>
      </c>
      <c r="C18" s="30">
        <f>_15.SOMMEPROD[[#This Row],[Prix unitaire]]*_15.SOMMEPROD[[#This Row],[Quantité]]</f>
        <v>432</v>
      </c>
    </row>
    <row r="19" spans="1:3" x14ac:dyDescent="0.2">
      <c r="A19" s="30">
        <v>37</v>
      </c>
      <c r="B19" s="28">
        <v>79</v>
      </c>
      <c r="C19" s="30">
        <f>_15.SOMMEPROD[[#This Row],[Prix unitaire]]*_15.SOMMEPROD[[#This Row],[Quantité]]</f>
        <v>2923</v>
      </c>
    </row>
  </sheetData>
  <mergeCells count="1">
    <mergeCell ref="D1:E2"/>
  </mergeCells>
  <hyperlinks>
    <hyperlink ref="D1:E2" r:id="rId1" display="https://youtu.be/jueNsolO7Ww" xr:uid="{151ABB01-5935-3344-8A8D-12678DF23BB0}"/>
  </hyperlinks>
  <pageMargins left="0.7" right="0.7" top="0.75" bottom="0.75" header="0.3" footer="0.3"/>
  <pageSetup paperSize="9" orientation="portrait" horizontalDpi="90" verticalDpi="90"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3187C-3C1D-5241-B0CA-F8EF16FB51C3}">
  <sheetPr>
    <tabColor theme="8" tint="0.79998168889431442"/>
  </sheetPr>
  <dimension ref="A1:E17"/>
  <sheetViews>
    <sheetView showGridLines="0" workbookViewId="0">
      <selection activeCell="B5" sqref="B5"/>
    </sheetView>
  </sheetViews>
  <sheetFormatPr baseColWidth="10" defaultColWidth="12.1640625" defaultRowHeight="15" x14ac:dyDescent="0.2"/>
  <cols>
    <col min="1" max="1" width="20.83203125" style="1" customWidth="1"/>
    <col min="2" max="3" width="25.83203125" style="1" customWidth="1"/>
    <col min="4" max="16384" width="12.1640625" style="1"/>
  </cols>
  <sheetData>
    <row r="1" spans="1:5" ht="16" customHeight="1" x14ac:dyDescent="0.2">
      <c r="A1" s="55" t="s">
        <v>128</v>
      </c>
      <c r="B1" s="56"/>
      <c r="C1" s="90"/>
      <c r="D1" s="51" t="s">
        <v>354</v>
      </c>
      <c r="E1" s="52"/>
    </row>
    <row r="2" spans="1:5" x14ac:dyDescent="0.2">
      <c r="A2" s="59" t="s">
        <v>223</v>
      </c>
      <c r="B2" s="60"/>
      <c r="C2" s="100"/>
      <c r="D2" s="53"/>
      <c r="E2" s="54"/>
    </row>
    <row r="4" spans="1:5" ht="32" customHeight="1" x14ac:dyDescent="0.2">
      <c r="B4" s="10" t="s">
        <v>353</v>
      </c>
      <c r="C4" s="11" t="s">
        <v>81</v>
      </c>
    </row>
    <row r="5" spans="1:5" ht="32" customHeight="1" x14ac:dyDescent="0.2">
      <c r="B5" s="12"/>
      <c r="C5" s="39">
        <f>SUMPRODUCT(_16.Moyenne_pondérée[Coefficient],_16.Moyenne_pondérée[Note obtenue])/SUM(_16.Moyenne_pondérée[Coefficient])</f>
        <v>11.90625</v>
      </c>
    </row>
    <row r="7" spans="1:5" ht="16" x14ac:dyDescent="0.2">
      <c r="A7" s="1" t="s">
        <v>211</v>
      </c>
      <c r="B7" s="1" t="s">
        <v>212</v>
      </c>
      <c r="C7" s="1" t="s">
        <v>352</v>
      </c>
    </row>
    <row r="8" spans="1:5" ht="16" x14ac:dyDescent="0.2">
      <c r="A8" s="3" t="s">
        <v>213</v>
      </c>
      <c r="B8" s="38">
        <v>5</v>
      </c>
      <c r="C8" s="38">
        <v>8</v>
      </c>
    </row>
    <row r="9" spans="1:5" ht="16" x14ac:dyDescent="0.2">
      <c r="A9" s="3" t="s">
        <v>214</v>
      </c>
      <c r="B9" s="38">
        <v>5</v>
      </c>
      <c r="C9" s="38">
        <v>13</v>
      </c>
    </row>
    <row r="10" spans="1:5" ht="16" x14ac:dyDescent="0.2">
      <c r="A10" s="3" t="s">
        <v>215</v>
      </c>
      <c r="B10" s="38">
        <v>4</v>
      </c>
      <c r="C10" s="38">
        <v>12</v>
      </c>
    </row>
    <row r="11" spans="1:5" ht="16" x14ac:dyDescent="0.2">
      <c r="A11" s="3" t="s">
        <v>216</v>
      </c>
      <c r="B11" s="38">
        <v>4</v>
      </c>
      <c r="C11" s="38">
        <v>10</v>
      </c>
    </row>
    <row r="12" spans="1:5" ht="16" x14ac:dyDescent="0.2">
      <c r="A12" s="3" t="s">
        <v>221</v>
      </c>
      <c r="B12" s="38">
        <v>4</v>
      </c>
      <c r="C12" s="38">
        <v>11</v>
      </c>
    </row>
    <row r="13" spans="1:5" ht="16" x14ac:dyDescent="0.2">
      <c r="A13" s="3" t="s">
        <v>219</v>
      </c>
      <c r="B13" s="38">
        <v>3</v>
      </c>
      <c r="C13" s="38">
        <v>16</v>
      </c>
    </row>
    <row r="14" spans="1:5" ht="16" x14ac:dyDescent="0.2">
      <c r="A14" s="3" t="s">
        <v>220</v>
      </c>
      <c r="B14" s="38">
        <v>3</v>
      </c>
      <c r="C14" s="38">
        <v>14</v>
      </c>
    </row>
    <row r="15" spans="1:5" ht="16" x14ac:dyDescent="0.2">
      <c r="A15" s="3" t="s">
        <v>217</v>
      </c>
      <c r="B15" s="38">
        <v>2</v>
      </c>
      <c r="C15" s="38">
        <v>14</v>
      </c>
    </row>
    <row r="16" spans="1:5" ht="16" x14ac:dyDescent="0.2">
      <c r="A16" s="3" t="s">
        <v>222</v>
      </c>
      <c r="B16" s="38">
        <v>1</v>
      </c>
      <c r="C16" s="38">
        <v>6</v>
      </c>
    </row>
    <row r="17" spans="1:3" ht="16" x14ac:dyDescent="0.2">
      <c r="A17" s="3" t="s">
        <v>218</v>
      </c>
      <c r="B17" s="38">
        <v>1</v>
      </c>
      <c r="C17" s="38">
        <v>20</v>
      </c>
    </row>
  </sheetData>
  <mergeCells count="1">
    <mergeCell ref="D1:E2"/>
  </mergeCells>
  <hyperlinks>
    <hyperlink ref="D1:E2" r:id="rId1" display="https://youtu.be/jueNsolO7Ww" xr:uid="{8443F24C-F7DF-234C-B38A-2E5947C2189D}"/>
  </hyperlinks>
  <pageMargins left="0.7" right="0.7" top="0.75" bottom="0.75" header="0.3" footer="0.3"/>
  <pageSetup paperSize="9" orientation="portrait" horizontalDpi="90" verticalDpi="90"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C7D89-7896-D742-8AF9-73CDEE7A5B62}">
  <sheetPr>
    <tabColor theme="8" tint="0.79998168889431442"/>
  </sheetPr>
  <dimension ref="A1:F16"/>
  <sheetViews>
    <sheetView showGridLines="0" workbookViewId="0">
      <selection activeCell="C5" sqref="C5"/>
    </sheetView>
  </sheetViews>
  <sheetFormatPr baseColWidth="10" defaultColWidth="12.1640625" defaultRowHeight="15" x14ac:dyDescent="0.2"/>
  <cols>
    <col min="1" max="1" width="18.33203125" style="1" customWidth="1"/>
    <col min="2" max="2" width="20.83203125" style="1" customWidth="1"/>
    <col min="3" max="3" width="23.33203125" style="1" customWidth="1"/>
    <col min="4" max="4" width="20.83203125" style="1" customWidth="1"/>
    <col min="5" max="16384" width="12.1640625" style="1"/>
  </cols>
  <sheetData>
    <row r="1" spans="1:6" ht="16" customHeight="1" x14ac:dyDescent="0.2">
      <c r="A1" s="55" t="s">
        <v>128</v>
      </c>
      <c r="B1" s="56"/>
      <c r="C1" s="56"/>
      <c r="D1" s="90"/>
      <c r="E1" s="51" t="s">
        <v>354</v>
      </c>
      <c r="F1" s="52"/>
    </row>
    <row r="2" spans="1:6" x14ac:dyDescent="0.2">
      <c r="A2" s="59" t="s">
        <v>161</v>
      </c>
      <c r="B2" s="60"/>
      <c r="C2" s="60"/>
      <c r="D2" s="100"/>
      <c r="E2" s="53"/>
      <c r="F2" s="54"/>
    </row>
    <row r="4" spans="1:6" ht="16" x14ac:dyDescent="0.2">
      <c r="A4" s="1" t="s">
        <v>144</v>
      </c>
      <c r="B4" s="1" t="s">
        <v>156</v>
      </c>
      <c r="C4" s="1" t="s">
        <v>157</v>
      </c>
      <c r="D4" s="16" t="s">
        <v>81</v>
      </c>
    </row>
    <row r="5" spans="1:6" ht="16" x14ac:dyDescent="0.2">
      <c r="A5" s="28" t="s">
        <v>143</v>
      </c>
      <c r="B5" s="30">
        <v>415274</v>
      </c>
      <c r="C5" s="31"/>
      <c r="D5" s="32">
        <f>SUM(B$4:B5)</f>
        <v>415274</v>
      </c>
    </row>
    <row r="6" spans="1:6" ht="16" x14ac:dyDescent="0.2">
      <c r="A6" s="28" t="s">
        <v>145</v>
      </c>
      <c r="B6" s="30">
        <v>638746</v>
      </c>
      <c r="C6" s="31"/>
      <c r="D6" s="32">
        <f>SUM(B$4:B6)</f>
        <v>1054020</v>
      </c>
    </row>
    <row r="7" spans="1:6" ht="16" x14ac:dyDescent="0.2">
      <c r="A7" s="28" t="s">
        <v>146</v>
      </c>
      <c r="B7" s="30">
        <v>446936</v>
      </c>
      <c r="C7" s="31"/>
      <c r="D7" s="32">
        <f>SUM(B$4:B7)</f>
        <v>1500956</v>
      </c>
    </row>
    <row r="8" spans="1:6" ht="16" x14ac:dyDescent="0.2">
      <c r="A8" s="28" t="s">
        <v>147</v>
      </c>
      <c r="B8" s="30">
        <v>871190</v>
      </c>
      <c r="C8" s="31"/>
      <c r="D8" s="32">
        <f>SUM(B$4:B8)</f>
        <v>2372146</v>
      </c>
    </row>
    <row r="9" spans="1:6" ht="16" x14ac:dyDescent="0.2">
      <c r="A9" s="28" t="s">
        <v>148</v>
      </c>
      <c r="B9" s="30">
        <v>618563</v>
      </c>
      <c r="C9" s="31"/>
      <c r="D9" s="32">
        <f>SUM(B$4:B9)</f>
        <v>2990709</v>
      </c>
    </row>
    <row r="10" spans="1:6" ht="16" x14ac:dyDescent="0.2">
      <c r="A10" s="28" t="s">
        <v>149</v>
      </c>
      <c r="B10" s="30">
        <v>353184</v>
      </c>
      <c r="C10" s="31"/>
      <c r="D10" s="32">
        <f>SUM(B$4:B10)</f>
        <v>3343893</v>
      </c>
    </row>
    <row r="11" spans="1:6" ht="16" x14ac:dyDescent="0.2">
      <c r="A11" s="28" t="s">
        <v>150</v>
      </c>
      <c r="B11" s="30">
        <v>700895</v>
      </c>
      <c r="C11" s="31"/>
      <c r="D11" s="32">
        <f>SUM(B$4:B11)</f>
        <v>4044788</v>
      </c>
    </row>
    <row r="12" spans="1:6" ht="16" x14ac:dyDescent="0.2">
      <c r="A12" s="28" t="s">
        <v>151</v>
      </c>
      <c r="B12" s="30">
        <v>579797</v>
      </c>
      <c r="C12" s="31"/>
      <c r="D12" s="32">
        <f>SUM(B$4:B12)</f>
        <v>4624585</v>
      </c>
    </row>
    <row r="13" spans="1:6" ht="16" x14ac:dyDescent="0.2">
      <c r="A13" s="28" t="s">
        <v>152</v>
      </c>
      <c r="B13" s="30">
        <v>458014</v>
      </c>
      <c r="C13" s="31"/>
      <c r="D13" s="32">
        <f>SUM(B$4:B13)</f>
        <v>5082599</v>
      </c>
    </row>
    <row r="14" spans="1:6" ht="16" x14ac:dyDescent="0.2">
      <c r="A14" s="28" t="s">
        <v>153</v>
      </c>
      <c r="B14" s="30">
        <v>979370</v>
      </c>
      <c r="C14" s="31"/>
      <c r="D14" s="32">
        <f>SUM(B$4:B14)</f>
        <v>6061969</v>
      </c>
    </row>
    <row r="15" spans="1:6" ht="16" x14ac:dyDescent="0.2">
      <c r="A15" s="28" t="s">
        <v>154</v>
      </c>
      <c r="B15" s="30">
        <v>607355</v>
      </c>
      <c r="C15" s="31"/>
      <c r="D15" s="32">
        <f>SUM(B$4:B15)</f>
        <v>6669324</v>
      </c>
    </row>
    <row r="16" spans="1:6" ht="16" x14ac:dyDescent="0.2">
      <c r="A16" s="28" t="s">
        <v>155</v>
      </c>
      <c r="B16" s="30">
        <v>470093</v>
      </c>
      <c r="C16" s="31"/>
      <c r="D16" s="32">
        <f>SUM(B$4:B16)</f>
        <v>7139417</v>
      </c>
    </row>
  </sheetData>
  <mergeCells count="1">
    <mergeCell ref="E1:F2"/>
  </mergeCells>
  <phoneticPr fontId="2" type="noConversion"/>
  <hyperlinks>
    <hyperlink ref="E1:F2" r:id="rId1" display="https://youtu.be/jueNsolO7Ww" xr:uid="{CA37ED0F-F66C-2B40-8348-B2A7CDE51FEF}"/>
  </hyperlinks>
  <pageMargins left="0.7" right="0.7" top="0.75" bottom="0.75" header="0.3" footer="0.3"/>
  <pageSetup paperSize="9" orientation="portrait" horizontalDpi="90" verticalDpi="90"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500AA-4CBC-584B-AA91-3A227180E95C}">
  <sheetPr>
    <tabColor theme="8" tint="0.79998168889431442"/>
  </sheetPr>
  <dimension ref="A1:G25"/>
  <sheetViews>
    <sheetView showGridLines="0" workbookViewId="0">
      <selection activeCell="B7" sqref="B7"/>
    </sheetView>
  </sheetViews>
  <sheetFormatPr baseColWidth="10" defaultColWidth="12.1640625" defaultRowHeight="15" x14ac:dyDescent="0.2"/>
  <cols>
    <col min="1" max="1" width="36" style="1" customWidth="1"/>
    <col min="2" max="2" width="25.83203125" style="1" customWidth="1"/>
    <col min="3" max="3" width="35.83203125" style="1" customWidth="1"/>
    <col min="4" max="5" width="25.83203125" style="1" customWidth="1"/>
    <col min="6" max="16384" width="12.1640625" style="1"/>
  </cols>
  <sheetData>
    <row r="1" spans="1:7" ht="15" customHeight="1" x14ac:dyDescent="0.2">
      <c r="A1" s="63" t="s">
        <v>128</v>
      </c>
      <c r="B1" s="64"/>
      <c r="C1" s="64"/>
      <c r="D1" s="64"/>
      <c r="E1" s="66"/>
      <c r="F1" s="51" t="s">
        <v>354</v>
      </c>
      <c r="G1" s="52"/>
    </row>
    <row r="2" spans="1:7" x14ac:dyDescent="0.2">
      <c r="A2" s="97" t="s">
        <v>332</v>
      </c>
      <c r="B2" s="98"/>
      <c r="C2" s="98"/>
      <c r="D2" s="98"/>
      <c r="E2" s="96"/>
      <c r="F2" s="71"/>
      <c r="G2" s="72"/>
    </row>
    <row r="3" spans="1:7" x14ac:dyDescent="0.2">
      <c r="A3" s="97" t="s">
        <v>333</v>
      </c>
      <c r="B3" s="98"/>
      <c r="C3" s="98"/>
      <c r="D3" s="98"/>
      <c r="E3" s="96"/>
      <c r="F3" s="71"/>
      <c r="G3" s="72"/>
    </row>
    <row r="4" spans="1:7" x14ac:dyDescent="0.2">
      <c r="A4" s="99" t="s">
        <v>194</v>
      </c>
      <c r="B4" s="88"/>
      <c r="C4" s="88"/>
      <c r="D4" s="88"/>
      <c r="E4" s="70"/>
      <c r="F4" s="53"/>
      <c r="G4" s="54"/>
    </row>
    <row r="6" spans="1:7" ht="32" x14ac:dyDescent="0.2">
      <c r="A6" s="1" t="s">
        <v>177</v>
      </c>
      <c r="B6" s="1" t="s">
        <v>176</v>
      </c>
      <c r="C6" s="20" t="s">
        <v>203</v>
      </c>
      <c r="D6" s="16" t="s">
        <v>192</v>
      </c>
      <c r="E6" s="16" t="s">
        <v>193</v>
      </c>
    </row>
    <row r="7" spans="1:7" ht="16" x14ac:dyDescent="0.2">
      <c r="A7" s="3">
        <v>100067315</v>
      </c>
      <c r="B7" s="26"/>
      <c r="C7" s="36" t="s">
        <v>198</v>
      </c>
      <c r="D7" s="8" t="str">
        <f>IF(OR(ISNUMBER(SEARCH("*3000*",_19.SI_contient[[#This Row],[Données converties en texte]])),ISNUMBER(SEARCH("*1000*",_19.SI_contient[[#This Row],[Données converties en texte]])),ISNUMBER(SEARCH("*90*",_19.SI_contient[[#This Row],[Données converties en texte]]))),"Valide","Non valide")</f>
        <v>Valide</v>
      </c>
      <c r="E7" s="8" t="str">
        <f>IF(OR(COUNTIFS(_19.SI_contient[[#This Row],[Données converties en texte]],"*3000*")=1,COUNTIFS(_19.SI_contient[[#This Row],[Données converties en texte]],"*1000*")=1,COUNTIFS(_19.SI_contient[[#This Row],[Données converties en texte]],"*90*")=1),"Valide","Non valide")</f>
        <v>Valide</v>
      </c>
    </row>
    <row r="8" spans="1:7" ht="16" x14ac:dyDescent="0.2">
      <c r="A8" s="3">
        <v>905462</v>
      </c>
      <c r="B8" s="26"/>
      <c r="C8" s="36" t="s">
        <v>199</v>
      </c>
      <c r="D8" s="8" t="str">
        <f>IF(OR(ISNUMBER(SEARCH("*3000*",_19.SI_contient[[#This Row],[Données converties en texte]])),ISNUMBER(SEARCH("*1000*",_19.SI_contient[[#This Row],[Données converties en texte]])),ISNUMBER(SEARCH("*90*",_19.SI_contient[[#This Row],[Données converties en texte]]))),"Valide","Non valide")</f>
        <v>Valide</v>
      </c>
      <c r="E8" s="8" t="str">
        <f>IF(OR(COUNTIFS(_19.SI_contient[[#This Row],[Données converties en texte]],"*3000*")=1,COUNTIFS(_19.SI_contient[[#This Row],[Données converties en texte]],"*1000*")=1,COUNTIFS(_19.SI_contient[[#This Row],[Données converties en texte]],"*90*")=1),"Valide","Non valide")</f>
        <v>Valide</v>
      </c>
    </row>
    <row r="9" spans="1:7" ht="16" x14ac:dyDescent="0.2">
      <c r="A9" s="3">
        <v>100100100</v>
      </c>
      <c r="B9" s="26"/>
      <c r="C9" s="36" t="s">
        <v>200</v>
      </c>
      <c r="D9" s="8" t="str">
        <f>IF(OR(ISNUMBER(SEARCH("*3000*",_19.SI_contient[[#This Row],[Données converties en texte]])),ISNUMBER(SEARCH("*1000*",_19.SI_contient[[#This Row],[Données converties en texte]])),ISNUMBER(SEARCH("*90*",_19.SI_contient[[#This Row],[Données converties en texte]]))),"Valide","Non valide")</f>
        <v>Non valide</v>
      </c>
      <c r="E9" s="8" t="str">
        <f>IF(OR(COUNTIFS(_19.SI_contient[[#This Row],[Données converties en texte]],"*3000*")=1,COUNTIFS(_19.SI_contient[[#This Row],[Données converties en texte]],"*1000*")=1,COUNTIFS(_19.SI_contient[[#This Row],[Données converties en texte]],"*90*")=1),"Valide","Non valide")</f>
        <v>Non valide</v>
      </c>
    </row>
    <row r="10" spans="1:7" ht="16" x14ac:dyDescent="0.2">
      <c r="A10" s="3">
        <v>700100090</v>
      </c>
      <c r="B10" s="26"/>
      <c r="C10" s="36" t="s">
        <v>201</v>
      </c>
      <c r="D10" s="8" t="str">
        <f>IF(OR(ISNUMBER(SEARCH("*3000*",_19.SI_contient[[#This Row],[Données converties en texte]])),ISNUMBER(SEARCH("*1000*",_19.SI_contient[[#This Row],[Données converties en texte]])),ISNUMBER(SEARCH("*90*",_19.SI_contient[[#This Row],[Données converties en texte]]))),"Valide","Non valide")</f>
        <v>Valide</v>
      </c>
      <c r="E10" s="8" t="str">
        <f>IF(OR(COUNTIFS(_19.SI_contient[[#This Row],[Données converties en texte]],"*3000*")=1,COUNTIFS(_19.SI_contient[[#This Row],[Données converties en texte]],"*1000*")=1,COUNTIFS(_19.SI_contient[[#This Row],[Données converties en texte]],"*90*")=1),"Valide","Non valide")</f>
        <v>Valide</v>
      </c>
    </row>
    <row r="11" spans="1:7" ht="16" x14ac:dyDescent="0.2">
      <c r="A11" s="3" t="s">
        <v>190</v>
      </c>
      <c r="B11" s="26"/>
      <c r="C11" s="36" t="s">
        <v>190</v>
      </c>
      <c r="D11" s="8" t="str">
        <f>IF(OR(ISNUMBER(SEARCH("*3000*",_19.SI_contient[[#This Row],[Données converties en texte]])),ISNUMBER(SEARCH("*1000*",_19.SI_contient[[#This Row],[Données converties en texte]])),ISNUMBER(SEARCH("*90*",_19.SI_contient[[#This Row],[Données converties en texte]]))),"Valide","Non valide")</f>
        <v>Non valide</v>
      </c>
      <c r="E11" s="8" t="str">
        <f>IF(OR(COUNTIFS(_19.SI_contient[[#This Row],[Données converties en texte]],"*3000*")=1,COUNTIFS(_19.SI_contient[[#This Row],[Données converties en texte]],"*1000*")=1,COUNTIFS(_19.SI_contient[[#This Row],[Données converties en texte]],"*90*")=1),"Valide","Non valide")</f>
        <v>Non valide</v>
      </c>
    </row>
    <row r="12" spans="1:7" ht="16" x14ac:dyDescent="0.2">
      <c r="A12" s="3" t="s">
        <v>178</v>
      </c>
      <c r="B12" s="26"/>
      <c r="C12" s="36" t="s">
        <v>178</v>
      </c>
      <c r="D12" s="8" t="str">
        <f>IF(OR(ISNUMBER(SEARCH("*3000*",_19.SI_contient[[#This Row],[Données converties en texte]])),ISNUMBER(SEARCH("*1000*",_19.SI_contient[[#This Row],[Données converties en texte]])),ISNUMBER(SEARCH("*90*",_19.SI_contient[[#This Row],[Données converties en texte]]))),"Valide","Non valide")</f>
        <v>Non valide</v>
      </c>
      <c r="E12" s="8" t="str">
        <f>IF(OR(COUNTIFS(_19.SI_contient[[#This Row],[Données converties en texte]],"*3000*")=1,COUNTIFS(_19.SI_contient[[#This Row],[Données converties en texte]],"*1000*")=1,COUNTIFS(_19.SI_contient[[#This Row],[Données converties en texte]],"*90*")=1),"Valide","Non valide")</f>
        <v>Non valide</v>
      </c>
    </row>
    <row r="13" spans="1:7" ht="16" x14ac:dyDescent="0.2">
      <c r="A13" s="3" t="s">
        <v>179</v>
      </c>
      <c r="B13" s="26"/>
      <c r="C13" s="36" t="s">
        <v>179</v>
      </c>
      <c r="D13" s="8" t="str">
        <f>IF(OR(ISNUMBER(SEARCH("*3000*",_19.SI_contient[[#This Row],[Données converties en texte]])),ISNUMBER(SEARCH("*1000*",_19.SI_contient[[#This Row],[Données converties en texte]])),ISNUMBER(SEARCH("*90*",_19.SI_contient[[#This Row],[Données converties en texte]]))),"Valide","Non valide")</f>
        <v>Non valide</v>
      </c>
      <c r="E13" s="8" t="str">
        <f>IF(OR(COUNTIFS(_19.SI_contient[[#This Row],[Données converties en texte]],"*3000*")=1,COUNTIFS(_19.SI_contient[[#This Row],[Données converties en texte]],"*1000*")=1,COUNTIFS(_19.SI_contient[[#This Row],[Données converties en texte]],"*90*")=1),"Valide","Non valide")</f>
        <v>Non valide</v>
      </c>
    </row>
    <row r="14" spans="1:7" ht="16" x14ac:dyDescent="0.2">
      <c r="A14" s="3" t="s">
        <v>180</v>
      </c>
      <c r="B14" s="26"/>
      <c r="C14" s="36" t="s">
        <v>180</v>
      </c>
      <c r="D14" s="8" t="str">
        <f>IF(OR(ISNUMBER(SEARCH("*3000*",_19.SI_contient[[#This Row],[Données converties en texte]])),ISNUMBER(SEARCH("*1000*",_19.SI_contient[[#This Row],[Données converties en texte]])),ISNUMBER(SEARCH("*90*",_19.SI_contient[[#This Row],[Données converties en texte]]))),"Valide","Non valide")</f>
        <v>Valide</v>
      </c>
      <c r="E14" s="8" t="str">
        <f>IF(OR(COUNTIFS(_19.SI_contient[[#This Row],[Données converties en texte]],"*3000*")=1,COUNTIFS(_19.SI_contient[[#This Row],[Données converties en texte]],"*1000*")=1,COUNTIFS(_19.SI_contient[[#This Row],[Données converties en texte]],"*90*")=1),"Valide","Non valide")</f>
        <v>Valide</v>
      </c>
    </row>
    <row r="15" spans="1:7" ht="16" x14ac:dyDescent="0.2">
      <c r="A15" s="3" t="s">
        <v>189</v>
      </c>
      <c r="B15" s="26"/>
      <c r="C15" s="36" t="s">
        <v>189</v>
      </c>
      <c r="D15" s="8" t="str">
        <f>IF(OR(ISNUMBER(SEARCH("*3000*",_19.SI_contient[[#This Row],[Données converties en texte]])),ISNUMBER(SEARCH("*1000*",_19.SI_contient[[#This Row],[Données converties en texte]])),ISNUMBER(SEARCH("*90*",_19.SI_contient[[#This Row],[Données converties en texte]]))),"Valide","Non valide")</f>
        <v>Non valide</v>
      </c>
      <c r="E15" s="8" t="str">
        <f>IF(OR(COUNTIFS(_19.SI_contient[[#This Row],[Données converties en texte]],"*3000*")=1,COUNTIFS(_19.SI_contient[[#This Row],[Données converties en texte]],"*1000*")=1,COUNTIFS(_19.SI_contient[[#This Row],[Données converties en texte]],"*90*")=1),"Valide","Non valide")</f>
        <v>Non valide</v>
      </c>
    </row>
    <row r="16" spans="1:7" ht="16" x14ac:dyDescent="0.2">
      <c r="A16" s="3" t="s">
        <v>181</v>
      </c>
      <c r="B16" s="26"/>
      <c r="C16" s="36" t="s">
        <v>181</v>
      </c>
      <c r="D16" s="8" t="str">
        <f>IF(OR(ISNUMBER(SEARCH("*3000*",_19.SI_contient[[#This Row],[Données converties en texte]])),ISNUMBER(SEARCH("*1000*",_19.SI_contient[[#This Row],[Données converties en texte]])),ISNUMBER(SEARCH("*90*",_19.SI_contient[[#This Row],[Données converties en texte]]))),"Valide","Non valide")</f>
        <v>Valide</v>
      </c>
      <c r="E16" s="8" t="str">
        <f>IF(OR(COUNTIFS(_19.SI_contient[[#This Row],[Données converties en texte]],"*3000*")=1,COUNTIFS(_19.SI_contient[[#This Row],[Données converties en texte]],"*1000*")=1,COUNTIFS(_19.SI_contient[[#This Row],[Données converties en texte]],"*90*")=1),"Valide","Non valide")</f>
        <v>Valide</v>
      </c>
    </row>
    <row r="17" spans="1:5" ht="16" x14ac:dyDescent="0.2">
      <c r="A17" s="3" t="s">
        <v>182</v>
      </c>
      <c r="B17" s="26"/>
      <c r="C17" s="36" t="s">
        <v>182</v>
      </c>
      <c r="D17" s="8" t="str">
        <f>IF(OR(ISNUMBER(SEARCH("*3000*",_19.SI_contient[[#This Row],[Données converties en texte]])),ISNUMBER(SEARCH("*1000*",_19.SI_contient[[#This Row],[Données converties en texte]])),ISNUMBER(SEARCH("*90*",_19.SI_contient[[#This Row],[Données converties en texte]]))),"Valide","Non valide")</f>
        <v>Valide</v>
      </c>
      <c r="E17" s="8" t="str">
        <f>IF(OR(COUNTIFS(_19.SI_contient[[#This Row],[Données converties en texte]],"*3000*")=1,COUNTIFS(_19.SI_contient[[#This Row],[Données converties en texte]],"*1000*")=1,COUNTIFS(_19.SI_contient[[#This Row],[Données converties en texte]],"*90*")=1),"Valide","Non valide")</f>
        <v>Valide</v>
      </c>
    </row>
    <row r="18" spans="1:5" ht="16" x14ac:dyDescent="0.2">
      <c r="A18" s="3" t="s">
        <v>183</v>
      </c>
      <c r="B18" s="26"/>
      <c r="C18" s="36" t="s">
        <v>183</v>
      </c>
      <c r="D18" s="8" t="str">
        <f>IF(OR(ISNUMBER(SEARCH("*3000*",_19.SI_contient[[#This Row],[Données converties en texte]])),ISNUMBER(SEARCH("*1000*",_19.SI_contient[[#This Row],[Données converties en texte]])),ISNUMBER(SEARCH("*90*",_19.SI_contient[[#This Row],[Données converties en texte]]))),"Valide","Non valide")</f>
        <v>Non valide</v>
      </c>
      <c r="E18" s="8" t="str">
        <f>IF(OR(COUNTIFS(_19.SI_contient[[#This Row],[Données converties en texte]],"*3000*")=1,COUNTIFS(_19.SI_contient[[#This Row],[Données converties en texte]],"*1000*")=1,COUNTIFS(_19.SI_contient[[#This Row],[Données converties en texte]],"*90*")=1),"Valide","Non valide")</f>
        <v>Non valide</v>
      </c>
    </row>
    <row r="19" spans="1:5" ht="16" x14ac:dyDescent="0.2">
      <c r="A19" s="3" t="s">
        <v>184</v>
      </c>
      <c r="B19" s="26"/>
      <c r="C19" s="36" t="s">
        <v>184</v>
      </c>
      <c r="D19" s="8" t="str">
        <f>IF(OR(ISNUMBER(SEARCH("*3000*",_19.SI_contient[[#This Row],[Données converties en texte]])),ISNUMBER(SEARCH("*1000*",_19.SI_contient[[#This Row],[Données converties en texte]])),ISNUMBER(SEARCH("*90*",_19.SI_contient[[#This Row],[Données converties en texte]]))),"Valide","Non valide")</f>
        <v>Valide</v>
      </c>
      <c r="E19" s="8" t="str">
        <f>IF(OR(COUNTIFS(_19.SI_contient[[#This Row],[Données converties en texte]],"*3000*")=1,COUNTIFS(_19.SI_contient[[#This Row],[Données converties en texte]],"*1000*")=1,COUNTIFS(_19.SI_contient[[#This Row],[Données converties en texte]],"*90*")=1),"Valide","Non valide")</f>
        <v>Valide</v>
      </c>
    </row>
    <row r="20" spans="1:5" ht="16" x14ac:dyDescent="0.2">
      <c r="A20" s="3" t="s">
        <v>185</v>
      </c>
      <c r="B20" s="26"/>
      <c r="C20" s="36" t="s">
        <v>185</v>
      </c>
      <c r="D20" s="8" t="str">
        <f>IF(OR(ISNUMBER(SEARCH("*3000*",_19.SI_contient[[#This Row],[Données converties en texte]])),ISNUMBER(SEARCH("*1000*",_19.SI_contient[[#This Row],[Données converties en texte]])),ISNUMBER(SEARCH("*90*",_19.SI_contient[[#This Row],[Données converties en texte]]))),"Valide","Non valide")</f>
        <v>Non valide</v>
      </c>
      <c r="E20" s="8" t="str">
        <f>IF(OR(COUNTIFS(_19.SI_contient[[#This Row],[Données converties en texte]],"*3000*")=1,COUNTIFS(_19.SI_contient[[#This Row],[Données converties en texte]],"*1000*")=1,COUNTIFS(_19.SI_contient[[#This Row],[Données converties en texte]],"*90*")=1),"Valide","Non valide")</f>
        <v>Non valide</v>
      </c>
    </row>
    <row r="21" spans="1:5" ht="16" x14ac:dyDescent="0.2">
      <c r="A21" s="3" t="s">
        <v>188</v>
      </c>
      <c r="B21" s="26"/>
      <c r="C21" s="36" t="s">
        <v>188</v>
      </c>
      <c r="D21" s="8" t="str">
        <f>IF(OR(ISNUMBER(SEARCH("*3000*",_19.SI_contient[[#This Row],[Données converties en texte]])),ISNUMBER(SEARCH("*1000*",_19.SI_contient[[#This Row],[Données converties en texte]])),ISNUMBER(SEARCH("*90*",_19.SI_contient[[#This Row],[Données converties en texte]]))),"Valide","Non valide")</f>
        <v>Valide</v>
      </c>
      <c r="E21" s="8" t="str">
        <f>IF(OR(COUNTIFS(_19.SI_contient[[#This Row],[Données converties en texte]],"*3000*")=1,COUNTIFS(_19.SI_contient[[#This Row],[Données converties en texte]],"*1000*")=1,COUNTIFS(_19.SI_contient[[#This Row],[Données converties en texte]],"*90*")=1),"Valide","Non valide")</f>
        <v>Valide</v>
      </c>
    </row>
    <row r="22" spans="1:5" ht="16" x14ac:dyDescent="0.2">
      <c r="A22" s="3" t="s">
        <v>186</v>
      </c>
      <c r="B22" s="26"/>
      <c r="C22" s="36" t="s">
        <v>186</v>
      </c>
      <c r="D22" s="8" t="str">
        <f>IF(OR(ISNUMBER(SEARCH("*3000*",_19.SI_contient[[#This Row],[Données converties en texte]])),ISNUMBER(SEARCH("*1000*",_19.SI_contient[[#This Row],[Données converties en texte]])),ISNUMBER(SEARCH("*90*",_19.SI_contient[[#This Row],[Données converties en texte]]))),"Valide","Non valide")</f>
        <v>Non valide</v>
      </c>
      <c r="E22" s="8" t="str">
        <f>IF(OR(COUNTIFS(_19.SI_contient[[#This Row],[Données converties en texte]],"*3000*")=1,COUNTIFS(_19.SI_contient[[#This Row],[Données converties en texte]],"*1000*")=1,COUNTIFS(_19.SI_contient[[#This Row],[Données converties en texte]],"*90*")=1),"Valide","Non valide")</f>
        <v>Non valide</v>
      </c>
    </row>
    <row r="23" spans="1:5" ht="16" x14ac:dyDescent="0.2">
      <c r="A23" s="3">
        <v>300067317</v>
      </c>
      <c r="B23" s="26"/>
      <c r="C23" s="36" t="s">
        <v>202</v>
      </c>
      <c r="D23" s="8" t="str">
        <f>IF(OR(ISNUMBER(SEARCH("*3000*",_19.SI_contient[[#This Row],[Données converties en texte]])),ISNUMBER(SEARCH("*1000*",_19.SI_contient[[#This Row],[Données converties en texte]])),ISNUMBER(SEARCH("*90*",_19.SI_contient[[#This Row],[Données converties en texte]]))),"Valide","Non valide")</f>
        <v>Valide</v>
      </c>
      <c r="E23" s="8" t="str">
        <f>IF(OR(COUNTIFS(_19.SI_contient[[#This Row],[Données converties en texte]],"*3000*")=1,COUNTIFS(_19.SI_contient[[#This Row],[Données converties en texte]],"*1000*")=1,COUNTIFS(_19.SI_contient[[#This Row],[Données converties en texte]],"*90*")=1),"Valide","Non valide")</f>
        <v>Valide</v>
      </c>
    </row>
    <row r="24" spans="1:5" ht="16" x14ac:dyDescent="0.2">
      <c r="A24" s="3" t="s">
        <v>187</v>
      </c>
      <c r="B24" s="26"/>
      <c r="C24" s="36" t="s">
        <v>187</v>
      </c>
      <c r="D24" s="8" t="str">
        <f>IF(OR(ISNUMBER(SEARCH("*3000*",_19.SI_contient[[#This Row],[Données converties en texte]])),ISNUMBER(SEARCH("*1000*",_19.SI_contient[[#This Row],[Données converties en texte]])),ISNUMBER(SEARCH("*90*",_19.SI_contient[[#This Row],[Données converties en texte]]))),"Valide","Non valide")</f>
        <v>Valide</v>
      </c>
      <c r="E24" s="8" t="str">
        <f>IF(OR(COUNTIFS(_19.SI_contient[[#This Row],[Données converties en texte]],"*3000*")=1,COUNTIFS(_19.SI_contient[[#This Row],[Données converties en texte]],"*1000*")=1,COUNTIFS(_19.SI_contient[[#This Row],[Données converties en texte]],"*90*")=1),"Valide","Non valide")</f>
        <v>Valide</v>
      </c>
    </row>
    <row r="25" spans="1:5" ht="16" x14ac:dyDescent="0.2">
      <c r="A25" s="3" t="s">
        <v>191</v>
      </c>
      <c r="B25" s="26"/>
      <c r="C25" s="36" t="s">
        <v>191</v>
      </c>
      <c r="D25" s="8" t="str">
        <f>IF(OR(ISNUMBER(SEARCH("*3000*",_19.SI_contient[[#This Row],[Données converties en texte]])),ISNUMBER(SEARCH("*1000*",_19.SI_contient[[#This Row],[Données converties en texte]])),ISNUMBER(SEARCH("*90*",_19.SI_contient[[#This Row],[Données converties en texte]]))),"Valide","Non valide")</f>
        <v>Non valide</v>
      </c>
      <c r="E25" s="8" t="str">
        <f>IF(OR(COUNTIFS(_19.SI_contient[[#This Row],[Données converties en texte]],"*3000*")=1,COUNTIFS(_19.SI_contient[[#This Row],[Données converties en texte]],"*1000*")=1,COUNTIFS(_19.SI_contient[[#This Row],[Données converties en texte]],"*90*")=1),"Valide","Non valide")</f>
        <v>Non valide</v>
      </c>
    </row>
  </sheetData>
  <mergeCells count="1">
    <mergeCell ref="F1:G4"/>
  </mergeCells>
  <pageMargins left="0.7" right="0.7" top="0.75" bottom="0.75" header="0.3" footer="0.3"/>
  <pageSetup paperSize="9" orientation="portrait" horizontalDpi="90" verticalDpi="9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9</vt:i4>
      </vt:variant>
    </vt:vector>
  </HeadingPairs>
  <TitlesOfParts>
    <vt:vector size="9" baseType="lpstr">
      <vt:lpstr>1.Hiérarchiser données</vt:lpstr>
      <vt:lpstr>2.Recherche approximative</vt:lpstr>
      <vt:lpstr>3.Recherche imbriquée</vt:lpstr>
      <vt:lpstr>4.Supprimer lignes vides</vt:lpstr>
      <vt:lpstr>5.Identifier les doublons</vt:lpstr>
      <vt:lpstr>6.SOMMEPROD</vt:lpstr>
      <vt:lpstr>7.Moyenne pondérée</vt:lpstr>
      <vt:lpstr>9.SOMME cumulée</vt:lpstr>
      <vt:lpstr>9.SI contient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 Parent</dc:creator>
  <cp:lastModifiedBy>Nicolas PARENT</cp:lastModifiedBy>
  <dcterms:created xsi:type="dcterms:W3CDTF">2015-06-05T18:19:34Z</dcterms:created>
  <dcterms:modified xsi:type="dcterms:W3CDTF">2026-04-09T15:17:01Z</dcterms:modified>
</cp:coreProperties>
</file>