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nico_parent/Library/CloudStorage/GoogleDrive-n.parent@morpheus-formation.fr/Drive partagés/1.MORPHEUS FORMATION/1.Formations/1.Excel/0.Supports_Excel/"/>
    </mc:Choice>
  </mc:AlternateContent>
  <xr:revisionPtr revIDLastSave="0" documentId="13_ncr:1_{0EAB964B-7F8D-FD4B-BC77-C589AA2347B5}" xr6:coauthVersionLast="47" xr6:coauthVersionMax="47" xr10:uidLastSave="{00000000-0000-0000-0000-000000000000}"/>
  <bookViews>
    <workbookView xWindow="-38400" yWindow="500" windowWidth="38400" windowHeight="20020" xr2:uid="{BD8BC2A7-6E21-2044-9AE3-90E185797BD2}"/>
  </bookViews>
  <sheets>
    <sheet name="Combiner du texte" sheetId="5" r:id="rId1"/>
    <sheet name="Extraire du texte" sheetId="10" r:id="rId2"/>
    <sheet name="Fonction TEXTE" sheetId="1" r:id="rId3"/>
    <sheet name="Calculer des dates" sheetId="8" r:id="rId4"/>
    <sheet name="Calculer un âge (DATEDIF)" sheetId="9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7" i="10" l="1"/>
  <c r="F28" i="10"/>
  <c r="F29" i="10"/>
  <c r="F26" i="10"/>
  <c r="C27" i="10"/>
  <c r="C28" i="10"/>
  <c r="C29" i="10"/>
  <c r="C26" i="10"/>
  <c r="F21" i="10"/>
  <c r="F22" i="10"/>
  <c r="F23" i="10"/>
  <c r="F15" i="10"/>
  <c r="F16" i="10"/>
  <c r="F17" i="10"/>
  <c r="F20" i="10"/>
  <c r="F14" i="10"/>
  <c r="C21" i="10"/>
  <c r="C22" i="10"/>
  <c r="C23" i="10"/>
  <c r="C15" i="10"/>
  <c r="C16" i="10"/>
  <c r="C17" i="10"/>
  <c r="C20" i="10"/>
  <c r="C14" i="10"/>
  <c r="C63" i="10"/>
  <c r="C64" i="10"/>
  <c r="C65" i="10"/>
  <c r="C62" i="10"/>
  <c r="A6" i="8"/>
  <c r="D6" i="8" s="1"/>
  <c r="A5" i="8"/>
  <c r="D5" i="8" s="1"/>
  <c r="A3" i="8"/>
  <c r="D3" i="8" s="1"/>
  <c r="A4" i="8"/>
  <c r="D4" i="8" s="1"/>
  <c r="A7" i="8"/>
  <c r="D7" i="8" s="1"/>
  <c r="A8" i="8"/>
  <c r="D8" i="8" s="1"/>
  <c r="A9" i="8"/>
  <c r="D9" i="8" s="1"/>
  <c r="A10" i="8"/>
  <c r="D10" i="8" s="1"/>
  <c r="A2" i="8"/>
  <c r="F51" i="10"/>
  <c r="F52" i="10"/>
  <c r="F53" i="10"/>
  <c r="F50" i="10"/>
  <c r="F33" i="10"/>
  <c r="F34" i="10"/>
  <c r="F35" i="10"/>
  <c r="F32" i="10"/>
  <c r="C33" i="10"/>
  <c r="C34" i="10"/>
  <c r="C35" i="10"/>
  <c r="C32" i="10"/>
  <c r="C51" i="10"/>
  <c r="C52" i="10"/>
  <c r="C53" i="10"/>
  <c r="C50" i="10"/>
  <c r="F45" i="10"/>
  <c r="F46" i="10"/>
  <c r="F47" i="10"/>
  <c r="F44" i="10"/>
  <c r="C45" i="10"/>
  <c r="C46" i="10"/>
  <c r="C47" i="10"/>
  <c r="C44" i="10"/>
  <c r="F39" i="10"/>
  <c r="F40" i="10"/>
  <c r="F41" i="10"/>
  <c r="F38" i="10"/>
  <c r="C41" i="10"/>
  <c r="C40" i="10"/>
  <c r="C39" i="10"/>
  <c r="C38" i="10"/>
  <c r="F3" i="10"/>
  <c r="F4" i="10"/>
  <c r="F5" i="10"/>
  <c r="F2" i="10"/>
  <c r="E57" i="10" a="1"/>
  <c r="E57" i="10" s="1"/>
  <c r="E58" i="10" a="1"/>
  <c r="E58" i="10" s="1"/>
  <c r="E59" i="10" a="1"/>
  <c r="E59" i="10" s="1"/>
  <c r="E56" i="10" a="1"/>
  <c r="E56" i="10" s="1"/>
  <c r="F9" i="10"/>
  <c r="F10" i="10"/>
  <c r="F11" i="10"/>
  <c r="F8" i="10"/>
  <c r="C9" i="10"/>
  <c r="C10" i="10"/>
  <c r="C11" i="10"/>
  <c r="C8" i="10"/>
  <c r="C3" i="10"/>
  <c r="C4" i="10"/>
  <c r="C5" i="10"/>
  <c r="C2" i="10"/>
  <c r="C12" i="9" l="1"/>
  <c r="D2" i="8"/>
  <c r="D10" i="1"/>
  <c r="B3" i="1"/>
  <c r="D3" i="1" s="1"/>
  <c r="D9" i="1"/>
  <c r="D7" i="1"/>
  <c r="D8" i="1"/>
  <c r="B4" i="1"/>
  <c r="D4" i="1" s="1"/>
  <c r="B5" i="1"/>
  <c r="D5" i="1" s="1"/>
  <c r="B6" i="1"/>
  <c r="D6" i="1" s="1"/>
  <c r="B2" i="1"/>
  <c r="D2" i="1" s="1"/>
  <c r="E15" i="9" l="1"/>
  <c r="C16" i="9"/>
  <c r="E18" i="9"/>
  <c r="D16" i="9"/>
  <c r="F16" i="9" s="1"/>
  <c r="C19" i="9"/>
  <c r="D19" i="9"/>
  <c r="F19" i="9" s="1"/>
  <c r="C17" i="9"/>
  <c r="E19" i="9"/>
  <c r="D17" i="9"/>
  <c r="F17" i="9" s="1"/>
  <c r="E17" i="9"/>
  <c r="C18" i="9"/>
  <c r="D18" i="9"/>
  <c r="F18" i="9" s="1"/>
  <c r="E16" i="9"/>
  <c r="C15" i="9"/>
  <c r="D15" i="9"/>
  <c r="F15" i="9" s="1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<sst xmlns="http://schemas.openxmlformats.org/spreadsheetml/2006/main" count="220" uniqueCount="113">
  <si>
    <t>Date</t>
  </si>
  <si>
    <t>Nom</t>
  </si>
  <si>
    <t>Prénom</t>
  </si>
  <si>
    <t>Ville</t>
  </si>
  <si>
    <t>Code postal</t>
  </si>
  <si>
    <t>BORDEAUX</t>
  </si>
  <si>
    <t>METZ</t>
  </si>
  <si>
    <t>PARIS</t>
  </si>
  <si>
    <t>NANCY</t>
  </si>
  <si>
    <t>LYON</t>
  </si>
  <si>
    <t>MARSEILLE</t>
  </si>
  <si>
    <t>LILLE</t>
  </si>
  <si>
    <t>TOULOUSE</t>
  </si>
  <si>
    <t>NANTES</t>
  </si>
  <si>
    <t>Mickaël</t>
  </si>
  <si>
    <t>Dylan</t>
  </si>
  <si>
    <t>Jean-Luc</t>
  </si>
  <si>
    <t>William</t>
  </si>
  <si>
    <t>Mathieu</t>
  </si>
  <si>
    <t>Jennifer</t>
  </si>
  <si>
    <t>Romane</t>
  </si>
  <si>
    <t>Gabrielle</t>
  </si>
  <si>
    <t>Éléonore</t>
  </si>
  <si>
    <t>Alexandra</t>
  </si>
  <si>
    <t>LAMBERT</t>
  </si>
  <si>
    <t>BRUGIÈRE</t>
  </si>
  <si>
    <t>BOURBEAU</t>
  </si>
  <si>
    <t>RAPACE</t>
  </si>
  <si>
    <t>GAINSBOURG</t>
  </si>
  <si>
    <t>DEVEREUX</t>
  </si>
  <si>
    <t>BOUCHER</t>
  </si>
  <si>
    <t>PAQUIN</t>
  </si>
  <si>
    <t>HOUDIN</t>
  </si>
  <si>
    <t>ANCEL</t>
  </si>
  <si>
    <t>STRASBOURG</t>
  </si>
  <si>
    <t>À toi de jouer !</t>
  </si>
  <si>
    <t>Correction</t>
  </si>
  <si>
    <t>Combiner du texte avec &amp;
&gt; "NOM Prénom"</t>
  </si>
  <si>
    <t>Combiner du texte avec &amp; et SI
&gt; "CP - VILLE"</t>
  </si>
  <si>
    <t>Combiner avec &amp; et SI
&gt; "CP - VILLE"</t>
  </si>
  <si>
    <t>Nous sommes le</t>
  </si>
  <si>
    <t>Le montant est de</t>
  </si>
  <si>
    <t>Texte</t>
  </si>
  <si>
    <t>Texte 1</t>
  </si>
  <si>
    <t>Texte 2</t>
  </si>
  <si>
    <t>Combiner les 2 textes</t>
  </si>
  <si>
    <t>Nous sommes en</t>
  </si>
  <si>
    <t>Nous avons vendu</t>
  </si>
  <si>
    <t>Nous sommes</t>
  </si>
  <si>
    <t>Nos ventes ont augmenté de</t>
  </si>
  <si>
    <t>Calculer la date</t>
  </si>
  <si>
    <t>Résultat attendu
(correction)</t>
  </si>
  <si>
    <t>Date de naissance</t>
  </si>
  <si>
    <t>Date du jour</t>
  </si>
  <si>
    <t>Âge en années</t>
  </si>
  <si>
    <t>Âge en mois</t>
  </si>
  <si>
    <t>Âge en jours</t>
  </si>
  <si>
    <t>Renvoyer l'année d'une date</t>
  </si>
  <si>
    <t>Renvoyer le dernier jour du mois en cours</t>
  </si>
  <si>
    <t>Renvoyer le dernier jour du mois dans 3 mois</t>
  </si>
  <si>
    <t>Décaler la date de +1 mois</t>
  </si>
  <si>
    <t>Décaler la date de -2 mois</t>
  </si>
  <si>
    <t>Description</t>
  </si>
  <si>
    <t>Renvoyer la position du jour dans la semaine</t>
  </si>
  <si>
    <t>Renvoyer le n° de semaine de l'année</t>
  </si>
  <si>
    <t>Ajouter 20 ans à la date</t>
  </si>
  <si>
    <t>PARENT Nicolas</t>
  </si>
  <si>
    <t>LEROUX Julie</t>
  </si>
  <si>
    <t>ALBRECH Antoine</t>
  </si>
  <si>
    <t>ARAMIS Louane</t>
  </si>
  <si>
    <t>1. Extraire le nom</t>
  </si>
  <si>
    <t>2. Extraire le prénom</t>
  </si>
  <si>
    <t>10, rue de la Gare - 57000 - Metz</t>
  </si>
  <si>
    <t>7, avenue des Champs - 75000 - Paris</t>
  </si>
  <si>
    <t>23, rue des Fleurs - 69000 - Lyon</t>
  </si>
  <si>
    <t>5, impasse du Moulin - 13000 - Marseille</t>
  </si>
  <si>
    <t>2e solution
(si version Excel &lt; 2021)</t>
  </si>
  <si>
    <t>Combiner du texte avec JOINDRE.TEXTE
&gt; "NOM / Prénom / CP / VILLE"</t>
  </si>
  <si>
    <t>Nom et prénom</t>
  </si>
  <si>
    <t>5. Extraire le prénom
et le mettre en nom propre</t>
  </si>
  <si>
    <t>Âge en semaines</t>
  </si>
  <si>
    <t>ANNEE</t>
  </si>
  <si>
    <t>FIN.MOIS</t>
  </si>
  <si>
    <t>MOIS.DECALER</t>
  </si>
  <si>
    <t>NO.SEMAINE.ISO</t>
  </si>
  <si>
    <t>JOURSEM</t>
  </si>
  <si>
    <t>DATE + ANNEE + MOIS + JOUR</t>
  </si>
  <si>
    <t>Fonction à utiliser
(aide)</t>
  </si>
  <si>
    <t>4. Extraire le prénom
et le mettre en minuscules</t>
  </si>
  <si>
    <t>3. Extraire le nom
et le mettre en majuscules</t>
  </si>
  <si>
    <t>10. Extraire les éléments
(FRACTIONNER.TEXTE)</t>
  </si>
  <si>
    <t>6. Extraire le numéro de l'adresse</t>
  </si>
  <si>
    <t>8. Extraire le code postal</t>
  </si>
  <si>
    <t>9. Extraire la ville</t>
  </si>
  <si>
    <t>7. Extraire l'adresse (n° + rue)</t>
  </si>
  <si>
    <t>Renvoyer le premier jour du mois suivant</t>
  </si>
  <si>
    <t>11. Extraire les centilitres
(ex. : 10 CL)</t>
  </si>
  <si>
    <t>ART532146, 800 € 50 CL 57000 METZ</t>
  </si>
  <si>
    <t>ART532148, 500 €25 CL 57000 METZ</t>
  </si>
  <si>
    <t>ART532147, 700 €75 CL 57000 METZ</t>
  </si>
  <si>
    <t>ART532147, 1 000 € 75 CL 57000 METZ</t>
  </si>
  <si>
    <t>parent-nicolas</t>
  </si>
  <si>
    <t>leroux-julie</t>
  </si>
  <si>
    <t>albrech-antoine</t>
  </si>
  <si>
    <t>aramis-louane</t>
  </si>
  <si>
    <t>PARENT-NICOLAS</t>
  </si>
  <si>
    <t>LEROUX-JULIE</t>
  </si>
  <si>
    <t>ALBRECH-ANTOINE</t>
  </si>
  <si>
    <t>ARAMIS-LOUANE</t>
  </si>
  <si>
    <t>parent / nicolas</t>
  </si>
  <si>
    <t>leroux / julie</t>
  </si>
  <si>
    <t>albrech / antoine</t>
  </si>
  <si>
    <t>aramis / louane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</si>
</sst>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9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518B"/>
      <name val="Calibri"/>
      <family val="2"/>
      <scheme val="minor"/>
    </font>
    <font>
      <sz val="12"/>
      <color rgb="FF00518B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518B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0"/>
      </left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left" vertical="center"/>
    </xf>
    <xf numFmtId="3" fontId="0" fillId="0" borderId="1" xfId="0" applyNumberFormat="1" applyBorder="1" applyAlignment="1">
      <alignment horizontal="left" vertical="center"/>
    </xf>
    <xf numFmtId="10" fontId="0" fillId="0" borderId="1" xfId="0" applyNumberFormat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/>
    </xf>
    <xf numFmtId="0" fontId="7" fillId="5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14" fontId="7" fillId="5" borderId="1" xfId="0" applyNumberFormat="1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 wrapText="1"/>
    </xf>
    <xf numFmtId="0" fontId="2" fillId="2" borderId="10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2" fillId="2" borderId="12" xfId="0" applyFont="1" applyFill="1" applyBorder="1" applyAlignment="1">
      <alignment horizontal="left" vertical="center" wrapText="1"/>
    </xf>
    <xf numFmtId="0" fontId="2" fillId="2" borderId="1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2" fillId="2" borderId="9" xfId="0" applyFont="1" applyFill="1" applyBorder="1" applyAlignment="1">
      <alignment vertical="center" wrapText="1"/>
    </xf>
    <xf numFmtId="0" fontId="2" fillId="2" borderId="0" xfId="0" applyFont="1" applyFill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14" fontId="7" fillId="6" borderId="1" xfId="0" applyNumberFormat="1" applyFont="1" applyFill="1" applyBorder="1" applyAlignment="1">
      <alignment horizontal="center" vertical="center"/>
    </xf>
    <xf numFmtId="3" fontId="8" fillId="6" borderId="8" xfId="0" applyNumberFormat="1" applyFont="1" applyFill="1" applyBorder="1" applyAlignment="1">
      <alignment horizontal="center" vertical="center"/>
    </xf>
    <xf numFmtId="3" fontId="7" fillId="6" borderId="8" xfId="0" applyNumberFormat="1" applyFont="1" applyFill="1" applyBorder="1" applyAlignment="1">
      <alignment horizontal="center" vertical="center"/>
    </xf>
    <xf numFmtId="3" fontId="8" fillId="6" borderId="1" xfId="0" applyNumberFormat="1" applyFont="1" applyFill="1" applyBorder="1" applyAlignment="1">
      <alignment horizontal="center" vertical="center"/>
    </xf>
    <xf numFmtId="1" fontId="5" fillId="6" borderId="8" xfId="0" applyNumberFormat="1" applyFont="1" applyFill="1" applyBorder="1" applyAlignment="1">
      <alignment horizontal="center" vertical="center"/>
    </xf>
    <xf numFmtId="14" fontId="5" fillId="6" borderId="8" xfId="0" applyNumberFormat="1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left" vertical="center"/>
    </xf>
    <xf numFmtId="0" fontId="0" fillId="6" borderId="5" xfId="0" applyFill="1" applyBorder="1" applyAlignment="1">
      <alignment horizontal="left" vertical="center"/>
    </xf>
    <xf numFmtId="0" fontId="0" fillId="6" borderId="6" xfId="0" applyFill="1" applyBorder="1" applyAlignment="1">
      <alignment horizontal="left" vertical="center"/>
    </xf>
    <xf numFmtId="0" fontId="0" fillId="6" borderId="7" xfId="0" applyFill="1" applyBorder="1" applyAlignment="1">
      <alignment horizontal="left" vertical="center"/>
    </xf>
    <xf numFmtId="0" fontId="4" fillId="4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18">
    <dxf>
      <numFmt numFmtId="0" formatCode="General"/>
      <alignment horizontal="left" vertical="center" textRotation="0" wrapText="0" indent="0" justifyLastLine="0" shrinkToFit="0" readingOrder="0"/>
      <border diagonalUp="0" diagonalDown="0">
        <left style="hair">
          <color indexed="64"/>
        </left>
        <right/>
        <top/>
        <bottom/>
        <vertical style="hair">
          <color indexed="64"/>
        </vertical>
        <horizontal/>
      </border>
    </dxf>
    <dxf>
      <numFmt numFmtId="0" formatCode="General"/>
      <alignment horizontal="left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0" formatCode="General"/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/>
        <bottom/>
        <vertical style="hair">
          <color indexed="64"/>
        </vertical>
        <horizontal/>
      </border>
    </dxf>
    <dxf>
      <alignment horizontal="left" vertical="center" textRotation="0" wrapText="0" indent="0" justifyLastLine="0" shrinkToFit="0" readingOrder="0"/>
      <border diagonalUp="0" diagonalDown="0">
        <left style="hair">
          <color indexed="64"/>
        </left>
        <right/>
        <top/>
        <bottom/>
        <vertical style="hair">
          <color indexed="64"/>
        </vertical>
        <horizontal/>
      </border>
    </dxf>
    <dxf>
      <alignment horizontal="left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0" formatCode="General"/>
      <alignment horizontal="left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0" formatCode="General"/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/>
        <bottom/>
        <vertical style="hair">
          <color indexed="64"/>
        </vertical>
        <horizontal/>
      </border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fill>
        <patternFill patternType="solid">
          <fgColor indexed="64"/>
          <bgColor theme="7" tint="0.79998168889431442"/>
        </patternFill>
      </fill>
      <alignment horizontal="left" vertical="center" textRotation="0" wrapText="0" indent="0" justifyLastLine="0" shrinkToFit="0" readingOrder="0"/>
      <border diagonalUp="0" diagonalDown="0" outline="0">
        <left style="hair">
          <color indexed="64"/>
        </left>
        <right/>
        <top/>
        <bottom/>
      </border>
    </dxf>
    <dxf>
      <fill>
        <patternFill patternType="solid">
          <fgColor indexed="64"/>
          <bgColor theme="7" tint="0.79998168889431442"/>
        </patternFill>
      </fill>
      <alignment horizontal="left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ill>
        <patternFill patternType="solid">
          <fgColor indexed="64"/>
          <bgColor theme="7" tint="0.79998168889431442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hair">
          <color indexed="64"/>
        </right>
        <top/>
        <bottom/>
      </border>
    </dxf>
    <dxf>
      <alignment horizontal="left" vertical="center" textRotation="0" wrapText="0" indent="0" justifyLastLine="0" shrinkToFit="0" readingOrder="0"/>
      <border diagonalUp="0" diagonalDown="0">
        <left style="hair">
          <color indexed="64"/>
        </left>
        <right/>
        <top/>
        <bottom/>
        <vertical style="hair">
          <color indexed="64"/>
        </vertical>
        <horizontal/>
      </border>
    </dxf>
    <dxf>
      <alignment horizontal="left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0" formatCode="General"/>
      <alignment horizontal="left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0" formatCode="General"/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/>
        <bottom/>
        <vertical style="hair">
          <color indexed="64"/>
        </vertical>
        <horizontal/>
      </border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0051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88900</xdr:rowOff>
    </xdr:from>
    <xdr:to>
      <xdr:col>6</xdr:col>
      <xdr:colOff>546100</xdr:colOff>
      <xdr:row>29</xdr:row>
      <xdr:rowOff>152400</xdr:rowOff>
    </xdr:to>
    <xdr:grpSp>
      <xdr:nvGrpSpPr>
        <xdr:cNvPr id="2" name="Groupe 1">
          <a:extLst>
            <a:ext uri="{FF2B5EF4-FFF2-40B4-BE49-F238E27FC236}">
              <a16:creationId xmlns:a16="http://schemas.microsoft.com/office/drawing/2014/main" id="{86463701-F743-17B9-F7E2-CDCA4B250724}"/>
            </a:ext>
          </a:extLst>
        </xdr:cNvPr>
        <xdr:cNvGrpSpPr/>
      </xdr:nvGrpSpPr>
      <xdr:grpSpPr>
        <a:xfrm>
          <a:off x="0" y="3009900"/>
          <a:ext cx="12357100" cy="3721100"/>
          <a:chOff x="0" y="3441700"/>
          <a:chExt cx="12357100" cy="3721100"/>
        </a:xfrm>
      </xdr:grpSpPr>
      <xdr:pic>
        <xdr:nvPicPr>
          <xdr:cNvPr id="3" name="Image 2">
            <a:extLst>
              <a:ext uri="{FF2B5EF4-FFF2-40B4-BE49-F238E27FC236}">
                <a16:creationId xmlns:a16="http://schemas.microsoft.com/office/drawing/2014/main" id="{F1FD60C2-A9F3-C8F8-5D0D-B25D57FC42C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0" y="3441700"/>
            <a:ext cx="5892800" cy="2565400"/>
          </a:xfrm>
          <a:prstGeom prst="rect">
            <a:avLst/>
          </a:prstGeom>
        </xdr:spPr>
      </xdr:pic>
      <xdr:pic>
        <xdr:nvPicPr>
          <xdr:cNvPr id="4" name="Image 3">
            <a:extLst>
              <a:ext uri="{FF2B5EF4-FFF2-40B4-BE49-F238E27FC236}">
                <a16:creationId xmlns:a16="http://schemas.microsoft.com/office/drawing/2014/main" id="{713AA826-A286-D1C4-1B87-B7037A76963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6464300" y="3441700"/>
            <a:ext cx="5892800" cy="3721100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584200</xdr:colOff>
      <xdr:row>0</xdr:row>
      <xdr:rowOff>114300</xdr:rowOff>
    </xdr:from>
    <xdr:to>
      <xdr:col>16</xdr:col>
      <xdr:colOff>101600</xdr:colOff>
      <xdr:row>9</xdr:row>
      <xdr:rowOff>152400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B7F3010-5C36-48FA-ECFB-E410767BF9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37600" y="114300"/>
          <a:ext cx="7772400" cy="32893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ABCD53A-4EDF-8D45-B491-B897E999BD04}" name="Tableau13" displayName="Tableau13" ref="A1:G14" totalsRowShown="0" headerRowDxfId="17" dataDxfId="16">
  <autoFilter ref="A1:G14" xr:uid="{D00FA8AE-40E6-8341-984F-DFC1690DA15E}"/>
  <tableColumns count="7">
    <tableColumn id="1" xr3:uid="{C07A4072-56DA-AE4C-A5F5-09B795BE468D}" name="Nom" dataDxfId="15"/>
    <tableColumn id="2" xr3:uid="{5081C1D0-7B93-D140-B2D1-E287888BA7CE}" name="Prénom" dataDxfId="14"/>
    <tableColumn id="3" xr3:uid="{9726189D-99B9-3949-9A7D-BB71B1169A20}" name="Code postal" dataDxfId="13"/>
    <tableColumn id="4" xr3:uid="{8D021D95-C486-494B-B595-CD869FC1E9DB}" name="Ville" dataDxfId="12"/>
    <tableColumn id="5" xr3:uid="{53E48F84-2C48-FE49-BA5F-05D3DEB7B4FB}" name="Combiner du texte avec &amp;_x000a_&gt; &quot;NOM Prénom&quot;" dataDxfId="11"/>
    <tableColumn id="6" xr3:uid="{40D21F7D-8737-D84E-A8A7-144C1594D6A0}" name="Combiner avec &amp; et SI_x000a_&gt; &quot;CP - VILLE&quot;" dataDxfId="10"/>
    <tableColumn id="7" xr3:uid="{FDAAA6A7-36CA-144A-9679-13D64EC100C7}" name="Combiner du texte avec JOINDRE.TEXTE_x000a_&gt; &quot;NOM / Prénom / CP / VILLE&quot;" dataDxfId="9"/>
  </tableColumns>
  <tableStyleInfo name="TableStyleMedium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D48220-B816-CA41-8C46-500E1A4CA05D}" name="Tableau134" displayName="Tableau134" ref="A18:G31" totalsRowShown="0" headerRowDxfId="8" dataDxfId="7">
  <autoFilter ref="A18:G31" xr:uid="{48D48220-B816-CA41-8C46-500E1A4CA05D}"/>
  <tableColumns count="7">
    <tableColumn id="1" xr3:uid="{9D5784D4-3107-FB44-9191-1DDECBD3753E}" name="Nom" dataDxfId="6"/>
    <tableColumn id="2" xr3:uid="{D2BB2C98-507C-AB40-A5B3-F88599121D5C}" name="Prénom" dataDxfId="5"/>
    <tableColumn id="3" xr3:uid="{431E75AB-E604-BC47-B599-364CE9ADC576}" name="Code postal" dataDxfId="4"/>
    <tableColumn id="4" xr3:uid="{4F6227FB-8545-EA4A-B719-DC42DB7AA2F9}" name="Ville" dataDxfId="3"/>
    <tableColumn id="5" xr3:uid="{AFA29CB7-5764-F24C-9BC4-58EA03746C08}" name="Combiner du texte avec &amp;_x000a_&gt; &quot;NOM Prénom&quot;" dataDxfId="2">
      <calculatedColumnFormula>Tableau134[[#This Row],[Nom]]&amp;" "&amp;Tableau134[[#This Row],[Prénom]]</calculatedColumnFormula>
    </tableColumn>
    <tableColumn id="6" xr3:uid="{AE776C10-F7A5-D844-BE9F-A18AE50D0391}" name="Combiner du texte avec &amp; et SI_x000a_&gt; &quot;CP - VILLE&quot;" dataDxfId="1">
      <calculatedColumnFormula>IF(Tableau134[[#This Row],[Code postal]]="","",Tableau134[[#This Row],[Code postal]]&amp;" - "&amp;Tableau134[[#This Row],[Ville]])</calculatedColumnFormula>
    </tableColumn>
    <tableColumn id="7" xr3:uid="{CC2483A2-1160-D945-A984-41A83B13DB29}" name="Combiner du texte avec JOINDRE.TEXTE_x000a_&gt; &quot;NOM / Prénom / CP / VILLE&quot;" dataDxfId="0">
      <calculatedColumnFormula>_xlfn.TEXTJOIN(" / ",TRUE,Tableau134[[#This Row],[Nom]:[Ville]])</calculatedColumnFormula>
    </tableColumn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0CD5B-29EC-4A47-A925-CC020BFA38AB}">
  <dimension ref="A1:G31"/>
  <sheetViews>
    <sheetView showGridLines="0" tabSelected="1" workbookViewId="0">
      <selection activeCell="E2" sqref="E2"/>
    </sheetView>
  </sheetViews>
  <sheetFormatPr baseColWidth="10" defaultRowHeight="16" x14ac:dyDescent="0.2"/>
  <cols>
    <col min="1" max="4" width="15.83203125" style="1" customWidth="1"/>
    <col min="5" max="5" width="30.83203125" style="1" customWidth="1"/>
    <col min="6" max="6" width="30.83203125" customWidth="1"/>
    <col min="7" max="7" width="40.83203125" style="1" customWidth="1"/>
    <col min="8" max="16384" width="10.83203125" style="1"/>
  </cols>
  <sheetData>
    <row r="1" spans="1:7" ht="34" x14ac:dyDescent="0.2">
      <c r="A1" s="2" t="s">
        <v>1</v>
      </c>
      <c r="B1" s="3" t="s">
        <v>2</v>
      </c>
      <c r="C1" s="3" t="s">
        <v>4</v>
      </c>
      <c r="D1" s="4" t="s">
        <v>3</v>
      </c>
      <c r="E1" s="8" t="s">
        <v>37</v>
      </c>
      <c r="F1" s="9" t="s">
        <v>39</v>
      </c>
      <c r="G1" s="10" t="s">
        <v>77</v>
      </c>
    </row>
    <row r="2" spans="1:7" x14ac:dyDescent="0.2">
      <c r="A2" s="5" t="s">
        <v>24</v>
      </c>
      <c r="B2" s="6" t="s">
        <v>14</v>
      </c>
      <c r="C2" s="6">
        <v>57000</v>
      </c>
      <c r="D2" s="7" t="s">
        <v>6</v>
      </c>
      <c r="E2" s="41"/>
      <c r="F2" s="42"/>
      <c r="G2" s="43"/>
    </row>
    <row r="3" spans="1:7" x14ac:dyDescent="0.2">
      <c r="A3" s="5" t="s">
        <v>25</v>
      </c>
      <c r="B3" s="6" t="s">
        <v>15</v>
      </c>
      <c r="C3" s="6">
        <v>75000</v>
      </c>
      <c r="D3" s="7" t="s">
        <v>7</v>
      </c>
      <c r="E3" s="41"/>
      <c r="F3" s="42"/>
      <c r="G3" s="43"/>
    </row>
    <row r="4" spans="1:7" x14ac:dyDescent="0.2">
      <c r="A4" s="5" t="s">
        <v>26</v>
      </c>
      <c r="B4" s="6" t="s">
        <v>16</v>
      </c>
      <c r="C4" s="6">
        <v>54000</v>
      </c>
      <c r="D4" s="7" t="s">
        <v>8</v>
      </c>
      <c r="E4" s="41"/>
      <c r="F4" s="42"/>
      <c r="G4" s="43"/>
    </row>
    <row r="5" spans="1:7" x14ac:dyDescent="0.2">
      <c r="A5" s="5" t="s">
        <v>27</v>
      </c>
      <c r="B5" s="6" t="s">
        <v>17</v>
      </c>
      <c r="C5" s="6">
        <v>69000</v>
      </c>
      <c r="D5" s="7" t="s">
        <v>9</v>
      </c>
      <c r="E5" s="41"/>
      <c r="F5" s="42"/>
      <c r="G5" s="43"/>
    </row>
    <row r="6" spans="1:7" x14ac:dyDescent="0.2">
      <c r="A6" s="5" t="s">
        <v>28</v>
      </c>
      <c r="B6" s="6" t="s">
        <v>18</v>
      </c>
      <c r="C6" s="6">
        <v>13000</v>
      </c>
      <c r="D6" s="7" t="s">
        <v>10</v>
      </c>
      <c r="E6" s="41"/>
      <c r="F6" s="42"/>
      <c r="G6" s="43"/>
    </row>
    <row r="7" spans="1:7" x14ac:dyDescent="0.2">
      <c r="A7" s="5" t="s">
        <v>29</v>
      </c>
      <c r="B7" s="6" t="s">
        <v>19</v>
      </c>
      <c r="C7" s="6">
        <v>59000</v>
      </c>
      <c r="D7" s="7" t="s">
        <v>11</v>
      </c>
      <c r="E7" s="41"/>
      <c r="F7" s="42"/>
      <c r="G7" s="43"/>
    </row>
    <row r="8" spans="1:7" x14ac:dyDescent="0.2">
      <c r="A8" s="5" t="s">
        <v>30</v>
      </c>
      <c r="B8" s="6" t="s">
        <v>20</v>
      </c>
      <c r="C8" s="6">
        <v>33000</v>
      </c>
      <c r="D8" s="7" t="s">
        <v>5</v>
      </c>
      <c r="E8" s="41"/>
      <c r="F8" s="42"/>
      <c r="G8" s="43"/>
    </row>
    <row r="9" spans="1:7" x14ac:dyDescent="0.2">
      <c r="A9" s="5" t="s">
        <v>31</v>
      </c>
      <c r="B9" s="6" t="s">
        <v>21</v>
      </c>
      <c r="C9" s="6">
        <v>31000</v>
      </c>
      <c r="D9" s="7" t="s">
        <v>12</v>
      </c>
      <c r="E9" s="41"/>
      <c r="F9" s="42"/>
      <c r="G9" s="43"/>
    </row>
    <row r="10" spans="1:7" x14ac:dyDescent="0.2">
      <c r="A10" s="5" t="s">
        <v>32</v>
      </c>
      <c r="B10" s="6" t="s">
        <v>22</v>
      </c>
      <c r="C10" s="6">
        <v>44000</v>
      </c>
      <c r="D10" s="7" t="s">
        <v>13</v>
      </c>
      <c r="E10" s="41"/>
      <c r="F10" s="42"/>
      <c r="G10" s="43"/>
    </row>
    <row r="11" spans="1:7" x14ac:dyDescent="0.2">
      <c r="A11" s="5" t="s">
        <v>33</v>
      </c>
      <c r="B11" s="6" t="s">
        <v>23</v>
      </c>
      <c r="C11" s="6">
        <v>67000</v>
      </c>
      <c r="D11" s="7" t="s">
        <v>34</v>
      </c>
      <c r="E11" s="41"/>
      <c r="F11" s="42"/>
      <c r="G11" s="43"/>
    </row>
    <row r="12" spans="1:7" x14ac:dyDescent="0.2">
      <c r="A12" s="5"/>
      <c r="B12" s="6"/>
      <c r="C12" s="6"/>
      <c r="D12" s="7"/>
      <c r="E12" s="41"/>
      <c r="F12" s="42"/>
      <c r="G12" s="43"/>
    </row>
    <row r="13" spans="1:7" x14ac:dyDescent="0.2">
      <c r="A13" s="5"/>
      <c r="B13" s="6"/>
      <c r="C13" s="6"/>
      <c r="D13" s="7"/>
      <c r="E13" s="41"/>
      <c r="F13" s="42"/>
      <c r="G13" s="43"/>
    </row>
    <row r="14" spans="1:7" x14ac:dyDescent="0.2">
      <c r="A14" s="5"/>
      <c r="B14" s="6"/>
      <c r="C14" s="6"/>
      <c r="D14" s="7"/>
      <c r="E14" s="41"/>
      <c r="F14" s="42"/>
      <c r="G14" s="43"/>
    </row>
    <row r="17" spans="1:7" x14ac:dyDescent="0.2">
      <c r="A17" s="44" t="s">
        <v>36</v>
      </c>
      <c r="B17" s="44"/>
      <c r="C17" s="44"/>
      <c r="D17" s="44"/>
      <c r="E17" s="44"/>
      <c r="F17" s="44"/>
      <c r="G17" s="44"/>
    </row>
    <row r="18" spans="1:7" ht="34" x14ac:dyDescent="0.2">
      <c r="A18" s="2" t="s">
        <v>1</v>
      </c>
      <c r="B18" s="3" t="s">
        <v>2</v>
      </c>
      <c r="C18" s="3" t="s">
        <v>4</v>
      </c>
      <c r="D18" s="4" t="s">
        <v>3</v>
      </c>
      <c r="E18" s="8" t="s">
        <v>37</v>
      </c>
      <c r="F18" s="9" t="s">
        <v>38</v>
      </c>
      <c r="G18" s="10" t="s">
        <v>77</v>
      </c>
    </row>
    <row r="19" spans="1:7" x14ac:dyDescent="0.2">
      <c r="A19" s="5" t="s">
        <v>24</v>
      </c>
      <c r="B19" s="6" t="s">
        <v>14</v>
      </c>
      <c r="C19" s="6">
        <v>57000</v>
      </c>
      <c r="D19" s="7" t="s">
        <v>6</v>
      </c>
      <c r="E19" s="5" t="str">
        <f>Tableau134[[#This Row],[Nom]]&amp;" "&amp;Tableau134[[#This Row],[Prénom]]</f>
        <v>LAMBERT Mickaël</v>
      </c>
      <c r="F19" s="6" t="str">
        <f>IF(Tableau134[[#This Row],[Code postal]]="","",Tableau134[[#This Row],[Code postal]]&amp;" - "&amp;Tableau134[[#This Row],[Ville]])</f>
        <v>57000 - METZ</v>
      </c>
      <c r="G19" s="7" t="str">
        <f>_xlfn.TEXTJOIN(" / ",TRUE,Tableau134[[#This Row],[Nom]:[Ville]])</f>
        <v>LAMBERT / Mickaël / 57000 / METZ</v>
      </c>
    </row>
    <row r="20" spans="1:7" x14ac:dyDescent="0.2">
      <c r="A20" s="5" t="s">
        <v>25</v>
      </c>
      <c r="B20" s="6" t="s">
        <v>15</v>
      </c>
      <c r="C20" s="6">
        <v>75000</v>
      </c>
      <c r="D20" s="7" t="s">
        <v>7</v>
      </c>
      <c r="E20" s="5" t="str">
        <f>Tableau134[[#This Row],[Nom]]&amp;" "&amp;Tableau134[[#This Row],[Prénom]]</f>
        <v>BRUGIÈRE Dylan</v>
      </c>
      <c r="F20" s="6" t="str">
        <f>IF(Tableau134[[#This Row],[Code postal]]="","",Tableau134[[#This Row],[Code postal]]&amp;" - "&amp;Tableau134[[#This Row],[Ville]])</f>
        <v>75000 - PARIS</v>
      </c>
      <c r="G20" s="7" t="str">
        <f>_xlfn.TEXTJOIN(" / ",TRUE,Tableau134[[#This Row],[Nom]:[Ville]])</f>
        <v>BRUGIÈRE / Dylan / 75000 / PARIS</v>
      </c>
    </row>
    <row r="21" spans="1:7" x14ac:dyDescent="0.2">
      <c r="A21" s="5" t="s">
        <v>26</v>
      </c>
      <c r="B21" s="6" t="s">
        <v>16</v>
      </c>
      <c r="C21" s="6">
        <v>54000</v>
      </c>
      <c r="D21" s="7" t="s">
        <v>8</v>
      </c>
      <c r="E21" s="5" t="str">
        <f>Tableau134[[#This Row],[Nom]]&amp;" "&amp;Tableau134[[#This Row],[Prénom]]</f>
        <v>BOURBEAU Jean-Luc</v>
      </c>
      <c r="F21" s="6" t="str">
        <f>IF(Tableau134[[#This Row],[Code postal]]="","",Tableau134[[#This Row],[Code postal]]&amp;" - "&amp;Tableau134[[#This Row],[Ville]])</f>
        <v>54000 - NANCY</v>
      </c>
      <c r="G21" s="7" t="str">
        <f>_xlfn.TEXTJOIN(" / ",TRUE,Tableau134[[#This Row],[Nom]:[Ville]])</f>
        <v>BOURBEAU / Jean-Luc / 54000 / NANCY</v>
      </c>
    </row>
    <row r="22" spans="1:7" x14ac:dyDescent="0.2">
      <c r="A22" s="5" t="s">
        <v>27</v>
      </c>
      <c r="B22" s="6" t="s">
        <v>17</v>
      </c>
      <c r="C22" s="6">
        <v>69000</v>
      </c>
      <c r="D22" s="7" t="s">
        <v>9</v>
      </c>
      <c r="E22" s="5" t="str">
        <f>Tableau134[[#This Row],[Nom]]&amp;" "&amp;Tableau134[[#This Row],[Prénom]]</f>
        <v>RAPACE William</v>
      </c>
      <c r="F22" s="6" t="str">
        <f>IF(Tableau134[[#This Row],[Code postal]]="","",Tableau134[[#This Row],[Code postal]]&amp;" - "&amp;Tableau134[[#This Row],[Ville]])</f>
        <v>69000 - LYON</v>
      </c>
      <c r="G22" s="7" t="str">
        <f>_xlfn.TEXTJOIN(" / ",TRUE,Tableau134[[#This Row],[Nom]:[Ville]])</f>
        <v>RAPACE / William / 69000 / LYON</v>
      </c>
    </row>
    <row r="23" spans="1:7" x14ac:dyDescent="0.2">
      <c r="A23" s="5" t="s">
        <v>28</v>
      </c>
      <c r="B23" s="6" t="s">
        <v>18</v>
      </c>
      <c r="C23" s="6">
        <v>13000</v>
      </c>
      <c r="D23" s="7" t="s">
        <v>10</v>
      </c>
      <c r="E23" s="5" t="str">
        <f>Tableau134[[#This Row],[Nom]]&amp;" "&amp;Tableau134[[#This Row],[Prénom]]</f>
        <v>GAINSBOURG Mathieu</v>
      </c>
      <c r="F23" s="6" t="str">
        <f>IF(Tableau134[[#This Row],[Code postal]]="","",Tableau134[[#This Row],[Code postal]]&amp;" - "&amp;Tableau134[[#This Row],[Ville]])</f>
        <v>13000 - MARSEILLE</v>
      </c>
      <c r="G23" s="7" t="str">
        <f>_xlfn.TEXTJOIN(" / ",TRUE,Tableau134[[#This Row],[Nom]:[Ville]])</f>
        <v>GAINSBOURG / Mathieu / 13000 / MARSEILLE</v>
      </c>
    </row>
    <row r="24" spans="1:7" x14ac:dyDescent="0.2">
      <c r="A24" s="5" t="s">
        <v>29</v>
      </c>
      <c r="B24" s="6" t="s">
        <v>19</v>
      </c>
      <c r="C24" s="6">
        <v>59000</v>
      </c>
      <c r="D24" s="7" t="s">
        <v>11</v>
      </c>
      <c r="E24" s="5" t="str">
        <f>Tableau134[[#This Row],[Nom]]&amp;" "&amp;Tableau134[[#This Row],[Prénom]]</f>
        <v>DEVEREUX Jennifer</v>
      </c>
      <c r="F24" s="6" t="str">
        <f>IF(Tableau134[[#This Row],[Code postal]]="","",Tableau134[[#This Row],[Code postal]]&amp;" - "&amp;Tableau134[[#This Row],[Ville]])</f>
        <v>59000 - LILLE</v>
      </c>
      <c r="G24" s="7" t="str">
        <f>_xlfn.TEXTJOIN(" / ",TRUE,Tableau134[[#This Row],[Nom]:[Ville]])</f>
        <v>DEVEREUX / Jennifer / 59000 / LILLE</v>
      </c>
    </row>
    <row r="25" spans="1:7" x14ac:dyDescent="0.2">
      <c r="A25" s="5" t="s">
        <v>30</v>
      </c>
      <c r="B25" s="6" t="s">
        <v>20</v>
      </c>
      <c r="C25" s="6">
        <v>33000</v>
      </c>
      <c r="D25" s="7" t="s">
        <v>5</v>
      </c>
      <c r="E25" s="5" t="str">
        <f>Tableau134[[#This Row],[Nom]]&amp;" "&amp;Tableau134[[#This Row],[Prénom]]</f>
        <v>BOUCHER Romane</v>
      </c>
      <c r="F25" s="6" t="str">
        <f>IF(Tableau134[[#This Row],[Code postal]]="","",Tableau134[[#This Row],[Code postal]]&amp;" - "&amp;Tableau134[[#This Row],[Ville]])</f>
        <v>33000 - BORDEAUX</v>
      </c>
      <c r="G25" s="7" t="str">
        <f>_xlfn.TEXTJOIN(" / ",TRUE,Tableau134[[#This Row],[Nom]:[Ville]])</f>
        <v>BOUCHER / Romane / 33000 / BORDEAUX</v>
      </c>
    </row>
    <row r="26" spans="1:7" x14ac:dyDescent="0.2">
      <c r="A26" s="5" t="s">
        <v>31</v>
      </c>
      <c r="B26" s="6" t="s">
        <v>21</v>
      </c>
      <c r="C26" s="6">
        <v>31000</v>
      </c>
      <c r="D26" s="7" t="s">
        <v>12</v>
      </c>
      <c r="E26" s="5" t="str">
        <f>Tableau134[[#This Row],[Nom]]&amp;" "&amp;Tableau134[[#This Row],[Prénom]]</f>
        <v>PAQUIN Gabrielle</v>
      </c>
      <c r="F26" s="6" t="str">
        <f>IF(Tableau134[[#This Row],[Code postal]]="","",Tableau134[[#This Row],[Code postal]]&amp;" - "&amp;Tableau134[[#This Row],[Ville]])</f>
        <v>31000 - TOULOUSE</v>
      </c>
      <c r="G26" s="7" t="str">
        <f>_xlfn.TEXTJOIN(" / ",TRUE,Tableau134[[#This Row],[Nom]:[Ville]])</f>
        <v>PAQUIN / Gabrielle / 31000 / TOULOUSE</v>
      </c>
    </row>
    <row r="27" spans="1:7" x14ac:dyDescent="0.2">
      <c r="A27" s="5" t="s">
        <v>32</v>
      </c>
      <c r="B27" s="6" t="s">
        <v>22</v>
      </c>
      <c r="C27" s="6">
        <v>44000</v>
      </c>
      <c r="D27" s="7" t="s">
        <v>13</v>
      </c>
      <c r="E27" s="5" t="str">
        <f>Tableau134[[#This Row],[Nom]]&amp;" "&amp;Tableau134[[#This Row],[Prénom]]</f>
        <v>HOUDIN Éléonore</v>
      </c>
      <c r="F27" s="6" t="str">
        <f>IF(Tableau134[[#This Row],[Code postal]]="","",Tableau134[[#This Row],[Code postal]]&amp;" - "&amp;Tableau134[[#This Row],[Ville]])</f>
        <v>44000 - NANTES</v>
      </c>
      <c r="G27" s="7" t="str">
        <f>_xlfn.TEXTJOIN(" / ",TRUE,Tableau134[[#This Row],[Nom]:[Ville]])</f>
        <v>HOUDIN / Éléonore / 44000 / NANTES</v>
      </c>
    </row>
    <row r="28" spans="1:7" x14ac:dyDescent="0.2">
      <c r="A28" s="5" t="s">
        <v>33</v>
      </c>
      <c r="B28" s="6" t="s">
        <v>23</v>
      </c>
      <c r="C28" s="6">
        <v>67000</v>
      </c>
      <c r="D28" s="7" t="s">
        <v>34</v>
      </c>
      <c r="E28" s="5" t="str">
        <f>Tableau134[[#This Row],[Nom]]&amp;" "&amp;Tableau134[[#This Row],[Prénom]]</f>
        <v>ANCEL Alexandra</v>
      </c>
      <c r="F28" s="6" t="str">
        <f>IF(Tableau134[[#This Row],[Code postal]]="","",Tableau134[[#This Row],[Code postal]]&amp;" - "&amp;Tableau134[[#This Row],[Ville]])</f>
        <v>67000 - STRASBOURG</v>
      </c>
      <c r="G28" s="7" t="str">
        <f>_xlfn.TEXTJOIN(" / ",TRUE,Tableau134[[#This Row],[Nom]:[Ville]])</f>
        <v>ANCEL / Alexandra / 67000 / STRASBOURG</v>
      </c>
    </row>
    <row r="29" spans="1:7" x14ac:dyDescent="0.2">
      <c r="A29" s="5"/>
      <c r="B29" s="6"/>
      <c r="C29" s="6"/>
      <c r="D29" s="7"/>
      <c r="E29" s="5" t="str">
        <f>Tableau134[[#This Row],[Nom]]&amp;" "&amp;Tableau134[[#This Row],[Prénom]]</f>
        <v xml:space="preserve"> </v>
      </c>
      <c r="F29" s="6" t="str">
        <f>IF(Tableau134[[#This Row],[Code postal]]="","",Tableau134[[#This Row],[Code postal]]&amp;" - "&amp;Tableau134[[#This Row],[Ville]])</f>
        <v/>
      </c>
      <c r="G29" s="7" t="str">
        <f>_xlfn.TEXTJOIN(" / ",TRUE,Tableau134[[#This Row],[Nom]:[Ville]])</f>
        <v/>
      </c>
    </row>
    <row r="30" spans="1:7" x14ac:dyDescent="0.2">
      <c r="A30" s="5"/>
      <c r="B30" s="6"/>
      <c r="C30" s="6"/>
      <c r="D30" s="7"/>
      <c r="E30" s="5" t="str">
        <f>Tableau134[[#This Row],[Nom]]&amp;" "&amp;Tableau134[[#This Row],[Prénom]]</f>
        <v xml:space="preserve"> </v>
      </c>
      <c r="F30" s="6" t="str">
        <f>IF(Tableau134[[#This Row],[Code postal]]="","",Tableau134[[#This Row],[Code postal]]&amp;" - "&amp;Tableau134[[#This Row],[Ville]])</f>
        <v/>
      </c>
      <c r="G30" s="7" t="str">
        <f>_xlfn.TEXTJOIN(" / ",TRUE,Tableau134[[#This Row],[Nom]:[Ville]])</f>
        <v/>
      </c>
    </row>
    <row r="31" spans="1:7" x14ac:dyDescent="0.2">
      <c r="A31" s="5"/>
      <c r="B31" s="6"/>
      <c r="C31" s="6"/>
      <c r="D31" s="7"/>
      <c r="E31" s="5" t="str">
        <f>Tableau134[[#This Row],[Nom]]&amp;" "&amp;Tableau134[[#This Row],[Prénom]]</f>
        <v xml:space="preserve"> </v>
      </c>
      <c r="F31" s="6" t="str">
        <f>IF(Tableau134[[#This Row],[Code postal]]="","",Tableau134[[#This Row],[Code postal]]&amp;" - "&amp;Tableau134[[#This Row],[Ville]])</f>
        <v/>
      </c>
      <c r="G31" s="7" t="str">
        <f>_xlfn.TEXTJOIN(" / ",TRUE,Tableau134[[#This Row],[Nom]:[Ville]])</f>
        <v/>
      </c>
    </row>
  </sheetData>
  <mergeCells count="1">
    <mergeCell ref="A17:G17"/>
  </mergeCells>
  <phoneticPr fontId="1" type="noConversion"/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6857E6-81D8-EC43-ABB4-842755355EAF}">
  <dimension ref="A1:G65"/>
  <sheetViews>
    <sheetView showGridLines="0" workbookViewId="0">
      <selection activeCell="B2" sqref="B2"/>
    </sheetView>
  </sheetViews>
  <sheetFormatPr baseColWidth="10" defaultRowHeight="16" x14ac:dyDescent="0.2"/>
  <cols>
    <col min="1" max="1" width="40.83203125" style="1" customWidth="1"/>
    <col min="2" max="2" width="30.83203125" style="1" customWidth="1"/>
    <col min="3" max="3" width="25.83203125" style="1" customWidth="1"/>
    <col min="4" max="4" width="8.83203125" style="1" customWidth="1"/>
    <col min="5" max="5" width="30.83203125" style="1" customWidth="1"/>
    <col min="6" max="6" width="25.83203125" style="1" customWidth="1"/>
    <col min="7" max="7" width="15.83203125" style="1" customWidth="1"/>
    <col min="8" max="16384" width="10.83203125" style="1"/>
  </cols>
  <sheetData>
    <row r="1" spans="1:6" ht="34" x14ac:dyDescent="0.2">
      <c r="A1" s="17" t="s">
        <v>78</v>
      </c>
      <c r="B1" s="17" t="s">
        <v>70</v>
      </c>
      <c r="C1" s="16" t="s">
        <v>51</v>
      </c>
      <c r="E1" s="17" t="s">
        <v>70</v>
      </c>
      <c r="F1" s="23" t="s">
        <v>76</v>
      </c>
    </row>
    <row r="2" spans="1:6" x14ac:dyDescent="0.2">
      <c r="A2" s="12" t="s">
        <v>66</v>
      </c>
      <c r="B2" s="40"/>
      <c r="C2" s="21" t="str">
        <f>_xlfn.TEXTBEFORE(A2," ")</f>
        <v>PARENT</v>
      </c>
      <c r="E2" s="40"/>
      <c r="F2" s="19" t="str">
        <f>LEFT(A2,FIND(" ",A2)-1)</f>
        <v>PARENT</v>
      </c>
    </row>
    <row r="3" spans="1:6" x14ac:dyDescent="0.2">
      <c r="A3" s="12" t="s">
        <v>67</v>
      </c>
      <c r="B3" s="40"/>
      <c r="C3" s="21" t="str">
        <f t="shared" ref="C3:C5" si="0">_xlfn.TEXTBEFORE(A3," ")</f>
        <v>LEROUX</v>
      </c>
      <c r="E3" s="40"/>
      <c r="F3" s="19" t="str">
        <f>LEFT(A3,FIND(" ",A3)-1)</f>
        <v>LEROUX</v>
      </c>
    </row>
    <row r="4" spans="1:6" x14ac:dyDescent="0.2">
      <c r="A4" s="12" t="s">
        <v>68</v>
      </c>
      <c r="B4" s="40"/>
      <c r="C4" s="21" t="str">
        <f t="shared" si="0"/>
        <v>ALBRECH</v>
      </c>
      <c r="E4" s="40"/>
      <c r="F4" s="19" t="str">
        <f>LEFT(A4,FIND(" ",A4)-1)</f>
        <v>ALBRECH</v>
      </c>
    </row>
    <row r="5" spans="1:6" x14ac:dyDescent="0.2">
      <c r="A5" s="12" t="s">
        <v>69</v>
      </c>
      <c r="B5" s="40"/>
      <c r="C5" s="21" t="str">
        <f t="shared" si="0"/>
        <v>ARAMIS</v>
      </c>
      <c r="E5" s="40"/>
      <c r="F5" s="19" t="str">
        <f>LEFT(A5,FIND(" ",A5)-1)</f>
        <v>ARAMIS</v>
      </c>
    </row>
    <row r="7" spans="1:6" ht="34" x14ac:dyDescent="0.2">
      <c r="A7" s="17" t="s">
        <v>78</v>
      </c>
      <c r="B7" s="22" t="s">
        <v>71</v>
      </c>
      <c r="C7" s="16" t="s">
        <v>51</v>
      </c>
      <c r="E7" s="22" t="s">
        <v>71</v>
      </c>
      <c r="F7" s="23" t="s">
        <v>76</v>
      </c>
    </row>
    <row r="8" spans="1:6" x14ac:dyDescent="0.2">
      <c r="A8" s="12" t="s">
        <v>66</v>
      </c>
      <c r="B8" s="40"/>
      <c r="C8" s="21" t="str">
        <f>_xlfn.TEXTAFTER(A8," ")</f>
        <v>Nicolas</v>
      </c>
      <c r="E8" s="40"/>
      <c r="F8" s="19" t="str">
        <f>RIGHT(A8,LEN(A8)-FIND(" ",A8))</f>
        <v>Nicolas</v>
      </c>
    </row>
    <row r="9" spans="1:6" x14ac:dyDescent="0.2">
      <c r="A9" s="12" t="s">
        <v>67</v>
      </c>
      <c r="B9" s="40"/>
      <c r="C9" s="21" t="str">
        <f t="shared" ref="C9:C11" si="1">_xlfn.TEXTAFTER(A9," ")</f>
        <v>Julie</v>
      </c>
      <c r="E9" s="40"/>
      <c r="F9" s="19" t="str">
        <f>RIGHT(A9,LEN(A9)-FIND(" ",A9))</f>
        <v>Julie</v>
      </c>
    </row>
    <row r="10" spans="1:6" x14ac:dyDescent="0.2">
      <c r="A10" s="12" t="s">
        <v>68</v>
      </c>
      <c r="B10" s="40"/>
      <c r="C10" s="21" t="str">
        <f t="shared" si="1"/>
        <v>Antoine</v>
      </c>
      <c r="E10" s="40"/>
      <c r="F10" s="19" t="str">
        <f>RIGHT(A10,LEN(A10)-FIND(" ",A10))</f>
        <v>Antoine</v>
      </c>
    </row>
    <row r="11" spans="1:6" x14ac:dyDescent="0.2">
      <c r="A11" s="12" t="s">
        <v>69</v>
      </c>
      <c r="B11" s="40"/>
      <c r="C11" s="21" t="str">
        <f t="shared" si="1"/>
        <v>Louane</v>
      </c>
      <c r="E11" s="40"/>
      <c r="F11" s="19" t="str">
        <f>RIGHT(A11,LEN(A11)-FIND(" ",A11))</f>
        <v>Louane</v>
      </c>
    </row>
    <row r="13" spans="1:6" ht="34" x14ac:dyDescent="0.2">
      <c r="A13" s="17" t="s">
        <v>78</v>
      </c>
      <c r="B13" s="22" t="s">
        <v>89</v>
      </c>
      <c r="C13" s="16" t="s">
        <v>51</v>
      </c>
      <c r="E13" s="22" t="s">
        <v>89</v>
      </c>
      <c r="F13" s="23" t="s">
        <v>76</v>
      </c>
    </row>
    <row r="14" spans="1:6" x14ac:dyDescent="0.2">
      <c r="A14" s="12" t="s">
        <v>101</v>
      </c>
      <c r="B14" s="40"/>
      <c r="C14" s="21" t="str">
        <f>UPPER(_xlfn.TEXTBEFORE(A14,"-"))</f>
        <v>PARENT</v>
      </c>
      <c r="E14" s="40"/>
      <c r="F14" s="19" t="str">
        <f>UPPER(LEFT(A14,FIND("-",A14)-1))</f>
        <v>PARENT</v>
      </c>
    </row>
    <row r="15" spans="1:6" x14ac:dyDescent="0.2">
      <c r="A15" s="12" t="s">
        <v>102</v>
      </c>
      <c r="B15" s="40"/>
      <c r="C15" s="21" t="str">
        <f t="shared" ref="C15:C17" si="2">UPPER(_xlfn.TEXTBEFORE(A15,"-"))</f>
        <v>LEROUX</v>
      </c>
      <c r="E15" s="40"/>
      <c r="F15" s="19" t="str">
        <f t="shared" ref="F15:F17" si="3">UPPER(LEFT(A15,FIND("-",A15)-1))</f>
        <v>LEROUX</v>
      </c>
    </row>
    <row r="16" spans="1:6" x14ac:dyDescent="0.2">
      <c r="A16" s="12" t="s">
        <v>103</v>
      </c>
      <c r="B16" s="40"/>
      <c r="C16" s="21" t="str">
        <f t="shared" si="2"/>
        <v>ALBRECH</v>
      </c>
      <c r="E16" s="40"/>
      <c r="F16" s="19" t="str">
        <f t="shared" si="3"/>
        <v>ALBRECH</v>
      </c>
    </row>
    <row r="17" spans="1:6" x14ac:dyDescent="0.2">
      <c r="A17" s="12" t="s">
        <v>104</v>
      </c>
      <c r="B17" s="40"/>
      <c r="C17" s="21" t="str">
        <f t="shared" si="2"/>
        <v>ARAMIS</v>
      </c>
      <c r="E17" s="40"/>
      <c r="F17" s="19" t="str">
        <f t="shared" si="3"/>
        <v>ARAMIS</v>
      </c>
    </row>
    <row r="19" spans="1:6" ht="34" x14ac:dyDescent="0.2">
      <c r="A19" s="17" t="s">
        <v>78</v>
      </c>
      <c r="B19" s="22" t="s">
        <v>88</v>
      </c>
      <c r="C19" s="16" t="s">
        <v>51</v>
      </c>
      <c r="E19" s="22" t="s">
        <v>88</v>
      </c>
      <c r="F19" s="23" t="s">
        <v>76</v>
      </c>
    </row>
    <row r="20" spans="1:6" x14ac:dyDescent="0.2">
      <c r="A20" s="12" t="s">
        <v>105</v>
      </c>
      <c r="B20" s="40"/>
      <c r="C20" s="21" t="str">
        <f>LOWER(_xlfn.TEXTAFTER(A20,"-"))</f>
        <v>nicolas</v>
      </c>
      <c r="E20" s="40"/>
      <c r="F20" s="19" t="str">
        <f>LOWER(RIGHT(A20,LEN(A20)-FIND("-",A20)))</f>
        <v>nicolas</v>
      </c>
    </row>
    <row r="21" spans="1:6" x14ac:dyDescent="0.2">
      <c r="A21" s="12" t="s">
        <v>106</v>
      </c>
      <c r="B21" s="40"/>
      <c r="C21" s="21" t="str">
        <f t="shared" ref="C21:C23" si="4">LOWER(_xlfn.TEXTAFTER(A21,"-"))</f>
        <v>julie</v>
      </c>
      <c r="E21" s="40"/>
      <c r="F21" s="19" t="str">
        <f t="shared" ref="F21:F23" si="5">LOWER(RIGHT(A21,LEN(A21)-FIND("-",A21)))</f>
        <v>julie</v>
      </c>
    </row>
    <row r="22" spans="1:6" x14ac:dyDescent="0.2">
      <c r="A22" s="12" t="s">
        <v>107</v>
      </c>
      <c r="B22" s="40"/>
      <c r="C22" s="21" t="str">
        <f t="shared" si="4"/>
        <v>antoine</v>
      </c>
      <c r="E22" s="40"/>
      <c r="F22" s="19" t="str">
        <f t="shared" si="5"/>
        <v>antoine</v>
      </c>
    </row>
    <row r="23" spans="1:6" x14ac:dyDescent="0.2">
      <c r="A23" s="12" t="s">
        <v>108</v>
      </c>
      <c r="B23" s="40"/>
      <c r="C23" s="21" t="str">
        <f t="shared" si="4"/>
        <v>louane</v>
      </c>
      <c r="E23" s="40"/>
      <c r="F23" s="19" t="str">
        <f t="shared" si="5"/>
        <v>louane</v>
      </c>
    </row>
    <row r="25" spans="1:6" ht="34" x14ac:dyDescent="0.2">
      <c r="A25" s="17" t="s">
        <v>78</v>
      </c>
      <c r="B25" s="22" t="s">
        <v>79</v>
      </c>
      <c r="C25" s="16" t="s">
        <v>51</v>
      </c>
      <c r="E25" s="22" t="s">
        <v>79</v>
      </c>
      <c r="F25" s="23" t="s">
        <v>76</v>
      </c>
    </row>
    <row r="26" spans="1:6" x14ac:dyDescent="0.2">
      <c r="A26" s="12" t="s">
        <v>109</v>
      </c>
      <c r="B26" s="40"/>
      <c r="C26" s="21" t="str">
        <f>PROPER(_xlfn.TEXTAFTER(A26," / "))</f>
        <v>Nicolas</v>
      </c>
      <c r="E26" s="40"/>
      <c r="F26" s="19" t="str">
        <f>PROPER(RIGHT(A26,LEN(A26)-FIND(" / ",A26)-2))</f>
        <v>Nicolas</v>
      </c>
    </row>
    <row r="27" spans="1:6" x14ac:dyDescent="0.2">
      <c r="A27" s="12" t="s">
        <v>110</v>
      </c>
      <c r="B27" s="40"/>
      <c r="C27" s="21" t="str">
        <f t="shared" ref="C27:C29" si="6">PROPER(_xlfn.TEXTAFTER(A27," / "))</f>
        <v>Julie</v>
      </c>
      <c r="E27" s="40"/>
      <c r="F27" s="19" t="str">
        <f t="shared" ref="F27:F29" si="7">PROPER(RIGHT(A27,LEN(A27)-FIND(" / ",A27)-2))</f>
        <v>Julie</v>
      </c>
    </row>
    <row r="28" spans="1:6" x14ac:dyDescent="0.2">
      <c r="A28" s="12" t="s">
        <v>111</v>
      </c>
      <c r="B28" s="40"/>
      <c r="C28" s="21" t="str">
        <f t="shared" si="6"/>
        <v>Antoine</v>
      </c>
      <c r="E28" s="40"/>
      <c r="F28" s="19" t="str">
        <f t="shared" si="7"/>
        <v>Antoine</v>
      </c>
    </row>
    <row r="29" spans="1:6" x14ac:dyDescent="0.2">
      <c r="A29" s="12" t="s">
        <v>112</v>
      </c>
      <c r="B29" s="40"/>
      <c r="C29" s="21" t="str">
        <f t="shared" si="6"/>
        <v>Louane</v>
      </c>
      <c r="E29" s="40"/>
      <c r="F29" s="19" t="str">
        <f t="shared" si="7"/>
        <v>Louane</v>
      </c>
    </row>
    <row r="31" spans="1:6" ht="34" x14ac:dyDescent="0.2">
      <c r="A31" s="17" t="s">
        <v>42</v>
      </c>
      <c r="B31" s="17" t="s">
        <v>91</v>
      </c>
      <c r="C31" s="16" t="s">
        <v>51</v>
      </c>
      <c r="E31" s="17" t="s">
        <v>91</v>
      </c>
      <c r="F31" s="23" t="s">
        <v>76</v>
      </c>
    </row>
    <row r="32" spans="1:6" x14ac:dyDescent="0.2">
      <c r="A32" s="12" t="s">
        <v>72</v>
      </c>
      <c r="B32" s="40"/>
      <c r="C32" s="21" t="str">
        <f>_xlfn.TEXTBEFORE(A32,",")</f>
        <v>10</v>
      </c>
      <c r="E32" s="40"/>
      <c r="F32" s="19" t="str">
        <f>LEFT(A32,FIND(",",A32)-1)</f>
        <v>10</v>
      </c>
    </row>
    <row r="33" spans="1:6" x14ac:dyDescent="0.2">
      <c r="A33" s="12" t="s">
        <v>73</v>
      </c>
      <c r="B33" s="40"/>
      <c r="C33" s="21" t="str">
        <f t="shared" ref="C33:C35" si="8">_xlfn.TEXTBEFORE(A33,",")</f>
        <v>7</v>
      </c>
      <c r="E33" s="40"/>
      <c r="F33" s="19" t="str">
        <f>LEFT(A33,FIND(",",A33)-1)</f>
        <v>7</v>
      </c>
    </row>
    <row r="34" spans="1:6" x14ac:dyDescent="0.2">
      <c r="A34" s="12" t="s">
        <v>75</v>
      </c>
      <c r="B34" s="40"/>
      <c r="C34" s="21" t="str">
        <f t="shared" si="8"/>
        <v>5</v>
      </c>
      <c r="E34" s="40"/>
      <c r="F34" s="19" t="str">
        <f>LEFT(A34,FIND(",",A34)-1)</f>
        <v>5</v>
      </c>
    </row>
    <row r="35" spans="1:6" x14ac:dyDescent="0.2">
      <c r="A35" s="12" t="s">
        <v>74</v>
      </c>
      <c r="B35" s="40"/>
      <c r="C35" s="21" t="str">
        <f t="shared" si="8"/>
        <v>23</v>
      </c>
      <c r="E35" s="40"/>
      <c r="F35" s="19" t="str">
        <f>LEFT(A35,FIND(",",A35)-1)</f>
        <v>23</v>
      </c>
    </row>
    <row r="37" spans="1:6" ht="34" x14ac:dyDescent="0.2">
      <c r="A37" s="17" t="s">
        <v>42</v>
      </c>
      <c r="B37" s="17" t="s">
        <v>94</v>
      </c>
      <c r="C37" s="16" t="s">
        <v>51</v>
      </c>
      <c r="E37" s="17" t="s">
        <v>94</v>
      </c>
      <c r="F37" s="23" t="s">
        <v>76</v>
      </c>
    </row>
    <row r="38" spans="1:6" x14ac:dyDescent="0.2">
      <c r="A38" s="12" t="s">
        <v>72</v>
      </c>
      <c r="B38" s="40"/>
      <c r="C38" s="21" t="str">
        <f>_xlfn.TEXTBEFORE(A38," - ")</f>
        <v>10, rue de la Gare</v>
      </c>
      <c r="E38" s="40"/>
      <c r="F38" s="19" t="str">
        <f>LEFT(A38,FIND(" - ",A38)-1)</f>
        <v>10, rue de la Gare</v>
      </c>
    </row>
    <row r="39" spans="1:6" x14ac:dyDescent="0.2">
      <c r="A39" s="12" t="s">
        <v>73</v>
      </c>
      <c r="B39" s="40"/>
      <c r="C39" s="21" t="str">
        <f t="shared" ref="C39:C41" si="9">_xlfn.TEXTBEFORE(A39," - ")</f>
        <v>7, avenue des Champs</v>
      </c>
      <c r="E39" s="40"/>
      <c r="F39" s="19" t="str">
        <f>LEFT(A39,FIND(" - ",A39)-1)</f>
        <v>7, avenue des Champs</v>
      </c>
    </row>
    <row r="40" spans="1:6" x14ac:dyDescent="0.2">
      <c r="A40" s="12" t="s">
        <v>75</v>
      </c>
      <c r="B40" s="40"/>
      <c r="C40" s="21" t="str">
        <f t="shared" si="9"/>
        <v>5, impasse du Moulin</v>
      </c>
      <c r="E40" s="40"/>
      <c r="F40" s="19" t="str">
        <f>LEFT(A40,FIND(" - ",A40)-1)</f>
        <v>5, impasse du Moulin</v>
      </c>
    </row>
    <row r="41" spans="1:6" x14ac:dyDescent="0.2">
      <c r="A41" s="12" t="s">
        <v>74</v>
      </c>
      <c r="B41" s="40"/>
      <c r="C41" s="21" t="str">
        <f t="shared" si="9"/>
        <v>23, rue des Fleurs</v>
      </c>
      <c r="E41" s="40"/>
      <c r="F41" s="19" t="str">
        <f>LEFT(A41,FIND(" - ",A41)-1)</f>
        <v>23, rue des Fleurs</v>
      </c>
    </row>
    <row r="43" spans="1:6" ht="34" x14ac:dyDescent="0.2">
      <c r="A43" s="17" t="s">
        <v>42</v>
      </c>
      <c r="B43" s="17" t="s">
        <v>92</v>
      </c>
      <c r="C43" s="16" t="s">
        <v>51</v>
      </c>
      <c r="E43" s="17" t="s">
        <v>92</v>
      </c>
      <c r="F43" s="23" t="s">
        <v>76</v>
      </c>
    </row>
    <row r="44" spans="1:6" x14ac:dyDescent="0.2">
      <c r="A44" s="12" t="s">
        <v>72</v>
      </c>
      <c r="B44" s="40"/>
      <c r="C44" s="21" t="str">
        <f>_xlfn.TEXTBEFORE(_xlfn.TEXTAFTER(A44," - ")," - ")</f>
        <v>57000</v>
      </c>
      <c r="E44" s="40"/>
      <c r="F44" s="19" t="str">
        <f>MID(A44,FIND(" - ",A44)+3,5)</f>
        <v>57000</v>
      </c>
    </row>
    <row r="45" spans="1:6" x14ac:dyDescent="0.2">
      <c r="A45" s="12" t="s">
        <v>73</v>
      </c>
      <c r="B45" s="40"/>
      <c r="C45" s="21" t="str">
        <f t="shared" ref="C45:C47" si="10">_xlfn.TEXTBEFORE(_xlfn.TEXTAFTER(A45," - ")," - ")</f>
        <v>75000</v>
      </c>
      <c r="E45" s="40"/>
      <c r="F45" s="19" t="str">
        <f>MID(A45,FIND(" - ",A45)+3,5)</f>
        <v>75000</v>
      </c>
    </row>
    <row r="46" spans="1:6" x14ac:dyDescent="0.2">
      <c r="A46" s="12" t="s">
        <v>75</v>
      </c>
      <c r="B46" s="40"/>
      <c r="C46" s="21" t="str">
        <f t="shared" si="10"/>
        <v>13000</v>
      </c>
      <c r="E46" s="40"/>
      <c r="F46" s="19" t="str">
        <f>MID(A46,FIND(" - ",A46)+3,5)</f>
        <v>13000</v>
      </c>
    </row>
    <row r="47" spans="1:6" x14ac:dyDescent="0.2">
      <c r="A47" s="12" t="s">
        <v>74</v>
      </c>
      <c r="B47" s="40"/>
      <c r="C47" s="21" t="str">
        <f t="shared" si="10"/>
        <v>69000</v>
      </c>
      <c r="E47" s="40"/>
      <c r="F47" s="19" t="str">
        <f>MID(A47,FIND(" - ",A47)+3,5)</f>
        <v>69000</v>
      </c>
    </row>
    <row r="49" spans="1:7" ht="34" x14ac:dyDescent="0.2">
      <c r="A49" s="17" t="s">
        <v>42</v>
      </c>
      <c r="B49" s="17" t="s">
        <v>93</v>
      </c>
      <c r="C49" s="16" t="s">
        <v>51</v>
      </c>
      <c r="E49" s="17" t="s">
        <v>93</v>
      </c>
      <c r="F49" s="23" t="s">
        <v>76</v>
      </c>
    </row>
    <row r="50" spans="1:7" x14ac:dyDescent="0.2">
      <c r="A50" s="12" t="s">
        <v>72</v>
      </c>
      <c r="B50" s="40"/>
      <c r="C50" s="21" t="str">
        <f>_xlfn.TEXTAFTER(A50," - ",2)</f>
        <v>Metz</v>
      </c>
      <c r="E50" s="40"/>
      <c r="F50" s="19" t="str">
        <f>RIGHT(A50,LEN(A50)-(FIND(" - ",A50)+10))</f>
        <v>Metz</v>
      </c>
    </row>
    <row r="51" spans="1:7" x14ac:dyDescent="0.2">
      <c r="A51" s="12" t="s">
        <v>73</v>
      </c>
      <c r="B51" s="40"/>
      <c r="C51" s="21" t="str">
        <f t="shared" ref="C51:C53" si="11">_xlfn.TEXTAFTER(A51," - ",2)</f>
        <v>Paris</v>
      </c>
      <c r="E51" s="40"/>
      <c r="F51" s="19" t="str">
        <f>RIGHT(A51,LEN(A51)-(FIND(" - ",A51)+10))</f>
        <v>Paris</v>
      </c>
    </row>
    <row r="52" spans="1:7" x14ac:dyDescent="0.2">
      <c r="A52" s="12" t="s">
        <v>75</v>
      </c>
      <c r="B52" s="40"/>
      <c r="C52" s="21" t="str">
        <f t="shared" si="11"/>
        <v>Marseille</v>
      </c>
      <c r="E52" s="40"/>
      <c r="F52" s="19" t="str">
        <f>RIGHT(A52,LEN(A52)-(FIND(" - ",A52)+10))</f>
        <v>Marseille</v>
      </c>
    </row>
    <row r="53" spans="1:7" x14ac:dyDescent="0.2">
      <c r="A53" s="12" t="s">
        <v>74</v>
      </c>
      <c r="B53" s="40"/>
      <c r="C53" s="21" t="str">
        <f t="shared" si="11"/>
        <v>Lyon</v>
      </c>
      <c r="E53" s="40"/>
      <c r="F53" s="19" t="str">
        <f>RIGHT(A53,LEN(A53)-(FIND(" - ",A53)+10))</f>
        <v>Lyon</v>
      </c>
    </row>
    <row r="55" spans="1:7" ht="34" x14ac:dyDescent="0.2">
      <c r="A55" s="17" t="s">
        <v>42</v>
      </c>
      <c r="B55" s="31" t="s">
        <v>90</v>
      </c>
      <c r="C55" s="32"/>
      <c r="D55" s="32"/>
      <c r="E55" s="29" t="s">
        <v>76</v>
      </c>
      <c r="F55" s="30"/>
      <c r="G55" s="30"/>
    </row>
    <row r="56" spans="1:7" x14ac:dyDescent="0.2">
      <c r="A56" s="12" t="s">
        <v>72</v>
      </c>
      <c r="B56" s="40"/>
      <c r="C56" s="40"/>
      <c r="D56" s="40"/>
      <c r="E56" s="21" t="str" cm="1">
        <f t="array" ref="E56:G56">_xlfn.TEXTSPLIT(A56," - ")</f>
        <v>10, rue de la Gare</v>
      </c>
      <c r="F56" s="19" t="str">
        <v>57000</v>
      </c>
      <c r="G56" s="11" t="str">
        <v>Metz</v>
      </c>
    </row>
    <row r="57" spans="1:7" x14ac:dyDescent="0.2">
      <c r="A57" s="12" t="s">
        <v>73</v>
      </c>
      <c r="B57" s="40"/>
      <c r="C57" s="40"/>
      <c r="D57" s="40"/>
      <c r="E57" s="21" t="str" cm="1">
        <f t="array" ref="E57:G57">_xlfn.TEXTSPLIT(A57," - ")</f>
        <v>7, avenue des Champs</v>
      </c>
      <c r="F57" s="19" t="str">
        <v>75000</v>
      </c>
      <c r="G57" s="11" t="str">
        <v>Paris</v>
      </c>
    </row>
    <row r="58" spans="1:7" x14ac:dyDescent="0.2">
      <c r="A58" s="12" t="s">
        <v>75</v>
      </c>
      <c r="B58" s="40"/>
      <c r="C58" s="40"/>
      <c r="D58" s="40"/>
      <c r="E58" s="21" t="str" cm="1">
        <f t="array" ref="E58:G58">_xlfn.TEXTSPLIT(A58," - ")</f>
        <v>5, impasse du Moulin</v>
      </c>
      <c r="F58" s="19" t="str">
        <v>13000</v>
      </c>
      <c r="G58" s="11" t="str">
        <v>Marseille</v>
      </c>
    </row>
    <row r="59" spans="1:7" x14ac:dyDescent="0.2">
      <c r="A59" s="12" t="s">
        <v>74</v>
      </c>
      <c r="B59" s="40"/>
      <c r="C59" s="40"/>
      <c r="D59" s="40"/>
      <c r="E59" s="21" t="str" cm="1">
        <f t="array" ref="E59:G59">_xlfn.TEXTSPLIT(A59," - ")</f>
        <v>23, rue des Fleurs</v>
      </c>
      <c r="F59" s="19" t="str">
        <v>69000</v>
      </c>
      <c r="G59" s="11" t="str">
        <v>Lyon</v>
      </c>
    </row>
    <row r="61" spans="1:7" ht="34" x14ac:dyDescent="0.2">
      <c r="A61" s="17" t="s">
        <v>42</v>
      </c>
      <c r="B61" s="22" t="s">
        <v>96</v>
      </c>
      <c r="C61" s="16" t="s">
        <v>51</v>
      </c>
    </row>
    <row r="62" spans="1:7" x14ac:dyDescent="0.2">
      <c r="A62" s="12" t="s">
        <v>97</v>
      </c>
      <c r="B62" s="40"/>
      <c r="C62" s="21" t="str">
        <f>IFERROR(_xlfn.TEXTBEFORE(_xlfn.TEXTAFTER(A62,"€ ")," ")&amp;" CL",_xlfn.TEXTBEFORE(_xlfn.TEXTAFTER(A62,"€")," ")&amp;" CL")</f>
        <v>50 CL</v>
      </c>
    </row>
    <row r="63" spans="1:7" x14ac:dyDescent="0.2">
      <c r="A63" s="12" t="s">
        <v>99</v>
      </c>
      <c r="B63" s="40"/>
      <c r="C63" s="21" t="str">
        <f t="shared" ref="C63:C65" si="12">IFERROR(_xlfn.TEXTBEFORE(_xlfn.TEXTAFTER(A63,"€ ")," ")&amp;" CL",_xlfn.TEXTBEFORE(_xlfn.TEXTAFTER(A63,"€")," ")&amp;" CL")</f>
        <v>75 CL</v>
      </c>
    </row>
    <row r="64" spans="1:7" x14ac:dyDescent="0.2">
      <c r="A64" s="12" t="s">
        <v>100</v>
      </c>
      <c r="B64" s="40"/>
      <c r="C64" s="21" t="str">
        <f t="shared" si="12"/>
        <v>75 CL</v>
      </c>
    </row>
    <row r="65" spans="1:3" x14ac:dyDescent="0.2">
      <c r="A65" s="12" t="s">
        <v>98</v>
      </c>
      <c r="B65" s="40"/>
      <c r="C65" s="21" t="str">
        <f t="shared" si="12"/>
        <v>25 CL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F7D02-2B8E-8F49-BD71-ED188BEDBCA3}">
  <dimension ref="A1:D10"/>
  <sheetViews>
    <sheetView showGridLines="0" workbookViewId="0">
      <selection activeCell="C2" sqref="C2"/>
    </sheetView>
  </sheetViews>
  <sheetFormatPr baseColWidth="10" defaultRowHeight="16" x14ac:dyDescent="0.2"/>
  <cols>
    <col min="1" max="1" width="30.83203125" style="1" customWidth="1"/>
    <col min="2" max="2" width="20.83203125" style="1" customWidth="1"/>
    <col min="3" max="4" width="40.83203125" style="1" customWidth="1"/>
    <col min="5" max="16384" width="10.83203125" style="1"/>
  </cols>
  <sheetData>
    <row r="1" spans="1:4" ht="34" x14ac:dyDescent="0.2">
      <c r="A1" s="17" t="s">
        <v>43</v>
      </c>
      <c r="B1" s="17" t="s">
        <v>44</v>
      </c>
      <c r="C1" s="17" t="s">
        <v>45</v>
      </c>
      <c r="D1" s="16" t="s">
        <v>51</v>
      </c>
    </row>
    <row r="2" spans="1:4" ht="20" customHeight="1" x14ac:dyDescent="0.2">
      <c r="A2" s="11" t="s">
        <v>40</v>
      </c>
      <c r="B2" s="12">
        <f ca="1">TODAY()</f>
        <v>45498</v>
      </c>
      <c r="C2" s="40"/>
      <c r="D2" s="21" t="str">
        <f ca="1">A2&amp;" "&amp;TEXT(B2,"jj/mm/aaaa")</f>
        <v>Nous sommes le 25/07/2024</v>
      </c>
    </row>
    <row r="3" spans="1:4" ht="20" customHeight="1" x14ac:dyDescent="0.2">
      <c r="A3" s="11" t="s">
        <v>48</v>
      </c>
      <c r="B3" s="12">
        <f ca="1">TODAY()</f>
        <v>45498</v>
      </c>
      <c r="C3" s="40"/>
      <c r="D3" s="21" t="str">
        <f ca="1">A3&amp;" "&amp;TEXT(B3,"jjjj")</f>
        <v>Nous sommes jeudi</v>
      </c>
    </row>
    <row r="4" spans="1:4" ht="20" customHeight="1" x14ac:dyDescent="0.2">
      <c r="A4" s="11" t="s">
        <v>40</v>
      </c>
      <c r="B4" s="12">
        <f ca="1">TODAY()</f>
        <v>45498</v>
      </c>
      <c r="C4" s="40"/>
      <c r="D4" s="21" t="str">
        <f ca="1">A4&amp;" "&amp;TEXT(B4,"jjjj j mmmm aaaa")</f>
        <v>Nous sommes le jeudi 25 juillet 2024</v>
      </c>
    </row>
    <row r="5" spans="1:4" ht="20" customHeight="1" x14ac:dyDescent="0.2">
      <c r="A5" s="11" t="s">
        <v>46</v>
      </c>
      <c r="B5" s="12">
        <f ca="1">TODAY()</f>
        <v>45498</v>
      </c>
      <c r="C5" s="40"/>
      <c r="D5" s="21" t="str">
        <f ca="1">A5&amp;" "&amp;TEXT(B5,"aaaa")</f>
        <v>Nous sommes en 2024</v>
      </c>
    </row>
    <row r="6" spans="1:4" ht="20" customHeight="1" x14ac:dyDescent="0.2">
      <c r="A6" s="11" t="s">
        <v>46</v>
      </c>
      <c r="B6" s="12">
        <f ca="1">TODAY()</f>
        <v>45498</v>
      </c>
      <c r="C6" s="40"/>
      <c r="D6" s="21" t="str">
        <f ca="1">A6&amp;" "&amp;TEXT(B6,"mmm-aa")</f>
        <v>Nous sommes en juil-24</v>
      </c>
    </row>
    <row r="7" spans="1:4" ht="20" customHeight="1" x14ac:dyDescent="0.2">
      <c r="A7" s="11" t="s">
        <v>41</v>
      </c>
      <c r="B7" s="13">
        <v>999.99</v>
      </c>
      <c r="C7" s="40"/>
      <c r="D7" s="21" t="str">
        <f>A7&amp;" "&amp;TEXT(B7,"# ##0,00 €")</f>
        <v>Le montant est de 999,99 €</v>
      </c>
    </row>
    <row r="8" spans="1:4" ht="20" customHeight="1" x14ac:dyDescent="0.2">
      <c r="A8" s="11" t="s">
        <v>41</v>
      </c>
      <c r="B8" s="13">
        <v>20000</v>
      </c>
      <c r="C8" s="40"/>
      <c r="D8" s="21" t="str">
        <f t="shared" ref="D8" si="0">A8&amp;" "&amp;TEXT(B8,"# ##0 €")</f>
        <v>Le montant est de 20 000 €</v>
      </c>
    </row>
    <row r="9" spans="1:4" ht="20" customHeight="1" x14ac:dyDescent="0.2">
      <c r="A9" s="11" t="s">
        <v>47</v>
      </c>
      <c r="B9" s="14">
        <v>50000</v>
      </c>
      <c r="C9" s="40"/>
      <c r="D9" s="21" t="str">
        <f>A9&amp;" "&amp;TEXT(B9,"# ##0")&amp;" produits"</f>
        <v>Nous avons vendu 50 000 produits</v>
      </c>
    </row>
    <row r="10" spans="1:4" ht="20" customHeight="1" x14ac:dyDescent="0.2">
      <c r="A10" s="11" t="s">
        <v>49</v>
      </c>
      <c r="B10" s="15">
        <v>0.4</v>
      </c>
      <c r="C10" s="40"/>
      <c r="D10" s="21" t="str">
        <f>A10&amp;" "&amp;TEXT(B10,"#0%")</f>
        <v>Nos ventes ont augmenté de 40%</v>
      </c>
    </row>
  </sheetData>
  <phoneticPr fontId="1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A4B5-BF4D-5D4B-8D49-4D145F503CB5}">
  <dimension ref="A1:E10"/>
  <sheetViews>
    <sheetView showGridLines="0" workbookViewId="0">
      <selection activeCell="B2" sqref="B2"/>
    </sheetView>
  </sheetViews>
  <sheetFormatPr baseColWidth="10" defaultRowHeight="16" x14ac:dyDescent="0.2"/>
  <cols>
    <col min="1" max="2" width="20.83203125" style="1" customWidth="1"/>
    <col min="3" max="3" width="50.83203125" style="1" customWidth="1"/>
    <col min="4" max="4" width="20.83203125" style="1" customWidth="1"/>
    <col min="5" max="5" width="35.6640625" style="1" customWidth="1"/>
    <col min="6" max="16384" width="10.83203125" style="1"/>
  </cols>
  <sheetData>
    <row r="1" spans="1:5" ht="34" x14ac:dyDescent="0.2">
      <c r="A1" s="17" t="s">
        <v>0</v>
      </c>
      <c r="B1" s="17" t="s">
        <v>50</v>
      </c>
      <c r="C1" s="24" t="s">
        <v>62</v>
      </c>
      <c r="D1" s="25" t="s">
        <v>51</v>
      </c>
      <c r="E1" s="26" t="s">
        <v>87</v>
      </c>
    </row>
    <row r="2" spans="1:5" ht="34" customHeight="1" x14ac:dyDescent="0.2">
      <c r="A2" s="28">
        <f ca="1">TODAY()</f>
        <v>45498</v>
      </c>
      <c r="B2" s="38"/>
      <c r="C2" s="27" t="s">
        <v>57</v>
      </c>
      <c r="D2" s="18">
        <f ca="1">YEAR(A2)</f>
        <v>2024</v>
      </c>
      <c r="E2" s="27" t="s">
        <v>81</v>
      </c>
    </row>
    <row r="3" spans="1:5" ht="34" customHeight="1" x14ac:dyDescent="0.2">
      <c r="A3" s="28">
        <f t="shared" ref="A3:A10" ca="1" si="0">TODAY()</f>
        <v>45498</v>
      </c>
      <c r="B3" s="39"/>
      <c r="C3" s="27" t="s">
        <v>60</v>
      </c>
      <c r="D3" s="20">
        <f ca="1">EDATE(A3,1)</f>
        <v>45529</v>
      </c>
      <c r="E3" s="27" t="s">
        <v>83</v>
      </c>
    </row>
    <row r="4" spans="1:5" ht="34" customHeight="1" x14ac:dyDescent="0.2">
      <c r="A4" s="28">
        <f t="shared" ca="1" si="0"/>
        <v>45498</v>
      </c>
      <c r="B4" s="39"/>
      <c r="C4" s="27" t="s">
        <v>61</v>
      </c>
      <c r="D4" s="20">
        <f ca="1">EDATE(A4,-2)</f>
        <v>45437</v>
      </c>
      <c r="E4" s="27" t="s">
        <v>83</v>
      </c>
    </row>
    <row r="5" spans="1:5" ht="34" customHeight="1" x14ac:dyDescent="0.2">
      <c r="A5" s="28">
        <f t="shared" ca="1" si="0"/>
        <v>45498</v>
      </c>
      <c r="B5" s="39"/>
      <c r="C5" s="27" t="s">
        <v>59</v>
      </c>
      <c r="D5" s="20">
        <f ca="1">EOMONTH(A5,3)</f>
        <v>45596</v>
      </c>
      <c r="E5" s="27" t="s">
        <v>82</v>
      </c>
    </row>
    <row r="6" spans="1:5" ht="34" customHeight="1" x14ac:dyDescent="0.2">
      <c r="A6" s="28">
        <f t="shared" ca="1" si="0"/>
        <v>45498</v>
      </c>
      <c r="B6" s="39"/>
      <c r="C6" s="27" t="s">
        <v>58</v>
      </c>
      <c r="D6" s="20">
        <f ca="1">EOMONTH(A6,0)</f>
        <v>45504</v>
      </c>
      <c r="E6" s="27" t="s">
        <v>82</v>
      </c>
    </row>
    <row r="7" spans="1:5" ht="34" customHeight="1" x14ac:dyDescent="0.2">
      <c r="A7" s="28">
        <f t="shared" ca="1" si="0"/>
        <v>45498</v>
      </c>
      <c r="B7" s="39"/>
      <c r="C7" s="27" t="s">
        <v>95</v>
      </c>
      <c r="D7" s="20">
        <f ca="1">EOMONTH(A7,0)+1</f>
        <v>45505</v>
      </c>
      <c r="E7" s="27" t="s">
        <v>82</v>
      </c>
    </row>
    <row r="8" spans="1:5" ht="34" customHeight="1" x14ac:dyDescent="0.2">
      <c r="A8" s="28">
        <f t="shared" ca="1" si="0"/>
        <v>45498</v>
      </c>
      <c r="B8" s="38"/>
      <c r="C8" s="27" t="s">
        <v>64</v>
      </c>
      <c r="D8" s="18">
        <f ca="1">_xlfn.ISOWEEKNUM(A8)</f>
        <v>30</v>
      </c>
      <c r="E8" s="27" t="s">
        <v>84</v>
      </c>
    </row>
    <row r="9" spans="1:5" ht="34" customHeight="1" x14ac:dyDescent="0.2">
      <c r="A9" s="28">
        <f t="shared" ca="1" si="0"/>
        <v>45498</v>
      </c>
      <c r="B9" s="38"/>
      <c r="C9" s="27" t="s">
        <v>63</v>
      </c>
      <c r="D9" s="18">
        <f ca="1">WEEKDAY(A9,2)</f>
        <v>4</v>
      </c>
      <c r="E9" s="27" t="s">
        <v>85</v>
      </c>
    </row>
    <row r="10" spans="1:5" ht="34" customHeight="1" x14ac:dyDescent="0.2">
      <c r="A10" s="28">
        <f t="shared" ca="1" si="0"/>
        <v>45498</v>
      </c>
      <c r="B10" s="39"/>
      <c r="C10" s="27" t="s">
        <v>65</v>
      </c>
      <c r="D10" s="20">
        <f ca="1">DATE(YEAR(A10)+20,MONTH(A10),DAY(A10))</f>
        <v>52803</v>
      </c>
      <c r="E10" s="27" t="s">
        <v>86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AB163-3C65-A74E-BF93-47788E4C188A}">
  <dimension ref="B2:F19"/>
  <sheetViews>
    <sheetView showGridLines="0" zoomScaleNormal="100" workbookViewId="0">
      <selection activeCell="C2" sqref="C2"/>
    </sheetView>
  </sheetViews>
  <sheetFormatPr baseColWidth="10" defaultRowHeight="16" x14ac:dyDescent="0.2"/>
  <cols>
    <col min="1" max="1" width="2.83203125" style="1" customWidth="1"/>
    <col min="2" max="6" width="20.83203125" style="1" customWidth="1"/>
    <col min="7" max="16384" width="10.83203125" style="1"/>
  </cols>
  <sheetData>
    <row r="2" spans="2:6" ht="30" customHeight="1" x14ac:dyDescent="0.2">
      <c r="B2" s="33" t="s">
        <v>53</v>
      </c>
      <c r="C2" s="34"/>
      <c r="D2" s="46" t="s">
        <v>35</v>
      </c>
      <c r="E2" s="46"/>
      <c r="F2" s="46"/>
    </row>
    <row r="3" spans="2:6" ht="30" customHeight="1" x14ac:dyDescent="0.2"/>
    <row r="4" spans="2:6" ht="30" customHeight="1" x14ac:dyDescent="0.2">
      <c r="B4" s="33" t="s">
        <v>52</v>
      </c>
      <c r="C4" s="33" t="s">
        <v>56</v>
      </c>
      <c r="D4" s="33" t="s">
        <v>54</v>
      </c>
      <c r="E4" s="33" t="s">
        <v>55</v>
      </c>
      <c r="F4" s="33" t="s">
        <v>80</v>
      </c>
    </row>
    <row r="5" spans="2:6" ht="30" customHeight="1" x14ac:dyDescent="0.2">
      <c r="B5" s="28">
        <v>36221</v>
      </c>
      <c r="C5" s="35"/>
      <c r="D5" s="36"/>
      <c r="E5" s="35"/>
      <c r="F5" s="37"/>
    </row>
    <row r="6" spans="2:6" ht="30" customHeight="1" x14ac:dyDescent="0.2">
      <c r="B6" s="28">
        <v>37468</v>
      </c>
      <c r="C6" s="35"/>
      <c r="D6" s="36"/>
      <c r="E6" s="35"/>
      <c r="F6" s="37"/>
    </row>
    <row r="7" spans="2:6" ht="30" customHeight="1" x14ac:dyDescent="0.2">
      <c r="B7" s="28">
        <v>31072</v>
      </c>
      <c r="C7" s="35"/>
      <c r="D7" s="36"/>
      <c r="E7" s="35"/>
      <c r="F7" s="37"/>
    </row>
    <row r="8" spans="2:6" ht="30" customHeight="1" x14ac:dyDescent="0.2">
      <c r="B8" s="28">
        <v>34957</v>
      </c>
      <c r="C8" s="35"/>
      <c r="D8" s="36"/>
      <c r="E8" s="35"/>
      <c r="F8" s="37"/>
    </row>
    <row r="9" spans="2:6" ht="30" customHeight="1" x14ac:dyDescent="0.2">
      <c r="B9" s="28">
        <v>40347</v>
      </c>
      <c r="C9" s="35"/>
      <c r="D9" s="36"/>
      <c r="E9" s="35"/>
      <c r="F9" s="37"/>
    </row>
    <row r="12" spans="2:6" ht="30" customHeight="1" x14ac:dyDescent="0.2">
      <c r="B12" s="33" t="s">
        <v>53</v>
      </c>
      <c r="C12" s="34">
        <f ca="1">TODAY()</f>
        <v>45498</v>
      </c>
      <c r="D12" s="45" t="s">
        <v>36</v>
      </c>
      <c r="E12" s="45"/>
      <c r="F12" s="45"/>
    </row>
    <row r="13" spans="2:6" ht="30" customHeight="1" x14ac:dyDescent="0.2"/>
    <row r="14" spans="2:6" ht="30" customHeight="1" x14ac:dyDescent="0.2">
      <c r="B14" s="33" t="s">
        <v>52</v>
      </c>
      <c r="C14" s="33" t="s">
        <v>56</v>
      </c>
      <c r="D14" s="33" t="s">
        <v>54</v>
      </c>
      <c r="E14" s="33" t="s">
        <v>55</v>
      </c>
      <c r="F14" s="33" t="s">
        <v>80</v>
      </c>
    </row>
    <row r="15" spans="2:6" ht="30" customHeight="1" x14ac:dyDescent="0.2">
      <c r="B15" s="28">
        <v>36221</v>
      </c>
      <c r="C15" s="35">
        <f ca="1">DATEDIF(B15,$C$12,"D")</f>
        <v>9277</v>
      </c>
      <c r="D15" s="36">
        <f ca="1">DATEDIF(B15,$C$12,"Y")</f>
        <v>25</v>
      </c>
      <c r="E15" s="35">
        <f ca="1">DATEDIF(B15,$C$12,"M")</f>
        <v>304</v>
      </c>
      <c r="F15" s="37">
        <f ca="1">D15*52</f>
        <v>1300</v>
      </c>
    </row>
    <row r="16" spans="2:6" ht="30" customHeight="1" x14ac:dyDescent="0.2">
      <c r="B16" s="28">
        <v>37468</v>
      </c>
      <c r="C16" s="35">
        <f t="shared" ref="C16:C19" ca="1" si="0">DATEDIF(B16,$C$12,"D")</f>
        <v>8030</v>
      </c>
      <c r="D16" s="36">
        <f t="shared" ref="D16:D19" ca="1" si="1">DATEDIF(B16,$C$12,"Y")</f>
        <v>21</v>
      </c>
      <c r="E16" s="35">
        <f t="shared" ref="E16:E19" ca="1" si="2">DATEDIF(B16,$C$12,"M")</f>
        <v>263</v>
      </c>
      <c r="F16" s="37">
        <f t="shared" ref="F16:F19" ca="1" si="3">D16*52</f>
        <v>1092</v>
      </c>
    </row>
    <row r="17" spans="2:6" ht="30" customHeight="1" x14ac:dyDescent="0.2">
      <c r="B17" s="28">
        <v>31072</v>
      </c>
      <c r="C17" s="35">
        <f t="shared" ca="1" si="0"/>
        <v>14426</v>
      </c>
      <c r="D17" s="36">
        <f t="shared" ca="1" si="1"/>
        <v>39</v>
      </c>
      <c r="E17" s="35">
        <f t="shared" ca="1" si="2"/>
        <v>474</v>
      </c>
      <c r="F17" s="37">
        <f t="shared" ca="1" si="3"/>
        <v>2028</v>
      </c>
    </row>
    <row r="18" spans="2:6" ht="30" customHeight="1" x14ac:dyDescent="0.2">
      <c r="B18" s="28">
        <v>34957</v>
      </c>
      <c r="C18" s="35">
        <f t="shared" ca="1" si="0"/>
        <v>10541</v>
      </c>
      <c r="D18" s="36">
        <f t="shared" ca="1" si="1"/>
        <v>28</v>
      </c>
      <c r="E18" s="35">
        <f t="shared" ca="1" si="2"/>
        <v>346</v>
      </c>
      <c r="F18" s="37">
        <f t="shared" ca="1" si="3"/>
        <v>1456</v>
      </c>
    </row>
    <row r="19" spans="2:6" ht="30" customHeight="1" x14ac:dyDescent="0.2">
      <c r="B19" s="28">
        <v>40347</v>
      </c>
      <c r="C19" s="35">
        <f t="shared" ca="1" si="0"/>
        <v>5151</v>
      </c>
      <c r="D19" s="36">
        <f t="shared" ca="1" si="1"/>
        <v>14</v>
      </c>
      <c r="E19" s="35">
        <f t="shared" ca="1" si="2"/>
        <v>169</v>
      </c>
      <c r="F19" s="37">
        <f t="shared" ca="1" si="3"/>
        <v>728</v>
      </c>
    </row>
  </sheetData>
  <mergeCells count="2">
    <mergeCell ref="D12:F12"/>
    <mergeCell ref="D2:F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Combiner du texte</vt:lpstr>
      <vt:lpstr>Extraire du texte</vt:lpstr>
      <vt:lpstr>Fonction TEXTE</vt:lpstr>
      <vt:lpstr>Calculer des dates</vt:lpstr>
      <vt:lpstr>Calculer un âge (DATEDIF)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 PARENT</dc:creator>
  <cp:lastModifiedBy>Nicolas PARENT</cp:lastModifiedBy>
  <dcterms:created xsi:type="dcterms:W3CDTF">2022-12-07T15:02:07Z</dcterms:created>
  <dcterms:modified xsi:type="dcterms:W3CDTF">2024-07-25T08:46:35Z</dcterms:modified>
</cp:coreProperties>
</file>