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defaultThemeVersion="166925"/>
  <mc:AlternateContent xmlns:mc="http://schemas.openxmlformats.org/markup-compatibility/2006">
    <mc:Choice Requires="x15">
      <x15ac:absPath xmlns:x15ac="http://schemas.microsoft.com/office/spreadsheetml/2010/11/ac" url="/Users/nico_parent/Library/CloudStorage/GoogleDrive-n.parent@morpheus-formation.fr/Drive partagés/1.MORPHEUS FORMATION/1.Formations/Excel/0.Produits Excel/0.Exercices Excel/"/>
    </mc:Choice>
  </mc:AlternateContent>
  <xr:revisionPtr revIDLastSave="0" documentId="13_ncr:1_{D32B09D3-A77D-374D-8CC6-01F757EAC8E9}" xr6:coauthVersionLast="47" xr6:coauthVersionMax="47" xr10:uidLastSave="{00000000-0000-0000-0000-000000000000}"/>
  <bookViews>
    <workbookView xWindow="0" yWindow="500" windowWidth="38400" windowHeight="20020" xr2:uid="{BD8BC2A7-6E21-2044-9AE3-90E185797BD2}"/>
  </bookViews>
  <sheets>
    <sheet name="Morpheus Formation" sheetId="11" r:id="rId1"/>
    <sheet name="Combiner du texte" sheetId="5" r:id="rId2"/>
    <sheet name="Extraire du texte" sheetId="10" r:id="rId3"/>
    <sheet name="Fonction TEXTE" sheetId="1" r:id="rId4"/>
    <sheet name="Calculer des dates" sheetId="8" r:id="rId5"/>
    <sheet name="Calculer un âge" sheetId="9" r:id="rId6"/>
  </sheets>
  <externalReferences>
    <externalReference r:id="rId7"/>
    <externalReference r:id="rId8"/>
  </externalReferences>
  <definedNames>
    <definedName name="Année">OFFSET('[1]Tab. Amortissement (année)'!$A$2,0,0,COUNT('[1]Tab. Amortissement (année)'!$A$2:$A$100))</definedName>
    <definedName name="Assurance_annuelle">OFFSET('[1]Tab. Amortissement (année)'!$D$2,0,0,COUNT('[1]Tab. Amortissement (année)'!$D$2:$D$100))</definedName>
    <definedName name="Capital_remboursé">OFFSET('[1]Tab. Amortissement (année)'!$F$2,0,0,COUNT('[1]Tab. Amortissement (année)'!$F$2:$F$100))</definedName>
    <definedName name="Hard_Attendu">OFFSET([2]Analyse!$G$17,,,COUNTA([2]Analyse!$G$17:$G$26))</definedName>
    <definedName name="Hard_Evalue">OFFSET([2]Analyse!$H$17,,,COUNTA([2]Analyse!$H$17:$H$26))</definedName>
    <definedName name="Hard_skills">OFFSET([2]Analyse!$F$17,,,COUNTA([2]Analyse!$F$17:$F$26))</definedName>
    <definedName name="Intérêts_annuels">OFFSET('[1]Tab. Amortissement (année)'!$C$2,0,0,COUNT('[1]Tab. Amortissement (année)'!$C$2:$C$100))</definedName>
    <definedName name="Soft_Attendu">OFFSET([2]Analyse!$G$4,,,COUNTA([2]Analyse!$G$4:$G$13))</definedName>
    <definedName name="Soft_Evalue">OFFSET([2]Analyse!$H$4,,,COUNTA([2]Analyse!$H$4:$H$13))</definedName>
    <definedName name="Soft_skills">OFFSET([2]Analyse!$F$4,,,COUNTA([2]Analyse!$F$4:$F$13))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C62" i="10" l="1"/>
  <c r="C63" i="10"/>
  <c r="C64" i="10"/>
  <c r="C65" i="10"/>
  <c r="E7" i="8"/>
  <c r="F51" i="10"/>
  <c r="F52" i="10"/>
  <c r="F53" i="10"/>
  <c r="F50" i="10"/>
  <c r="F33" i="10"/>
  <c r="F34" i="10"/>
  <c r="F35" i="10"/>
  <c r="F32" i="10"/>
  <c r="C33" i="10"/>
  <c r="C34" i="10"/>
  <c r="C35" i="10"/>
  <c r="C32" i="10"/>
  <c r="C51" i="10"/>
  <c r="C52" i="10"/>
  <c r="C53" i="10"/>
  <c r="C50" i="10"/>
  <c r="F45" i="10"/>
  <c r="F46" i="10"/>
  <c r="F47" i="10"/>
  <c r="F44" i="10"/>
  <c r="C45" i="10"/>
  <c r="C46" i="10"/>
  <c r="C47" i="10"/>
  <c r="C44" i="10"/>
  <c r="F39" i="10"/>
  <c r="F40" i="10"/>
  <c r="F41" i="10"/>
  <c r="F38" i="10"/>
  <c r="C41" i="10"/>
  <c r="C40" i="10"/>
  <c r="C39" i="10"/>
  <c r="C38" i="10"/>
  <c r="E10" i="8"/>
  <c r="E9" i="8"/>
  <c r="E8" i="8"/>
  <c r="E5" i="8"/>
  <c r="E3" i="8"/>
  <c r="F15" i="10"/>
  <c r="F16" i="10"/>
  <c r="F17" i="10"/>
  <c r="F14" i="10"/>
  <c r="F3" i="10"/>
  <c r="F4" i="10"/>
  <c r="F5" i="10"/>
  <c r="F2" i="10"/>
  <c r="C27" i="10"/>
  <c r="F27" i="10"/>
  <c r="C28" i="10"/>
  <c r="F28" i="10"/>
  <c r="C29" i="10"/>
  <c r="F29" i="10"/>
  <c r="F26" i="10"/>
  <c r="C26" i="10"/>
  <c r="F21" i="10"/>
  <c r="F22" i="10"/>
  <c r="F23" i="10"/>
  <c r="F20" i="10"/>
  <c r="C21" i="10"/>
  <c r="C22" i="10"/>
  <c r="C23" i="10"/>
  <c r="C20" i="10"/>
  <c r="C15" i="10"/>
  <c r="C16" i="10"/>
  <c r="C17" i="10"/>
  <c r="C14" i="10"/>
  <c r="E57" i="10" a="1"/>
  <c r="E57" i="10" s="1"/>
  <c r="E58" i="10" a="1"/>
  <c r="E58" i="10" s="1"/>
  <c r="E59" i="10" a="1"/>
  <c r="E59" i="10" s="1"/>
  <c r="E56" i="10" a="1"/>
  <c r="E56" i="10" s="1"/>
  <c r="F9" i="10"/>
  <c r="F10" i="10"/>
  <c r="F11" i="10"/>
  <c r="F8" i="10"/>
  <c r="C9" i="10"/>
  <c r="C10" i="10"/>
  <c r="C11" i="10"/>
  <c r="C8" i="10"/>
  <c r="C3" i="10"/>
  <c r="C4" i="10"/>
  <c r="C5" i="10"/>
  <c r="C2" i="10"/>
  <c r="E4" i="8"/>
  <c r="E6" i="8"/>
  <c r="B12" i="9" l="1"/>
  <c r="B16" i="9" s="1"/>
  <c r="C16" i="9" s="1"/>
  <c r="E2" i="8"/>
  <c r="D5" i="1"/>
  <c r="B7" i="1"/>
  <c r="D7" i="1" s="1"/>
  <c r="D4" i="1"/>
  <c r="D2" i="1"/>
  <c r="D3" i="1"/>
  <c r="B8" i="1"/>
  <c r="D8" i="1" s="1"/>
  <c r="B9" i="1"/>
  <c r="D9" i="1" s="1"/>
  <c r="B10" i="1"/>
  <c r="D10" i="1" s="1"/>
  <c r="B6" i="1"/>
  <c r="D6" i="1" s="1"/>
  <c r="D16" i="9" l="1"/>
  <c r="E16" i="9"/>
  <c r="B19" i="9"/>
  <c r="C19" i="9" s="1"/>
  <c r="B18" i="9"/>
  <c r="C18" i="9" s="1"/>
  <c r="B17" i="9"/>
  <c r="C17" i="9" s="1"/>
  <c r="B15" i="9"/>
  <c r="C15" i="9" s="1"/>
  <c r="G20" i="5"/>
  <c r="G21" i="5"/>
  <c r="G22" i="5"/>
  <c r="G23" i="5"/>
  <c r="G24" i="5"/>
  <c r="G25" i="5"/>
  <c r="G26" i="5"/>
  <c r="G27" i="5"/>
  <c r="G28" i="5"/>
  <c r="G29" i="5"/>
  <c r="G30" i="5"/>
  <c r="G31" i="5"/>
  <c r="G32" i="5"/>
  <c r="F20" i="5"/>
  <c r="F21" i="5"/>
  <c r="F22" i="5"/>
  <c r="F23" i="5"/>
  <c r="F24" i="5"/>
  <c r="F25" i="5"/>
  <c r="F26" i="5"/>
  <c r="F27" i="5"/>
  <c r="F28" i="5"/>
  <c r="F29" i="5"/>
  <c r="F30" i="5"/>
  <c r="F31" i="5"/>
  <c r="F32" i="5"/>
  <c r="E20" i="5"/>
  <c r="E21" i="5"/>
  <c r="E22" i="5"/>
  <c r="E23" i="5"/>
  <c r="E24" i="5"/>
  <c r="E25" i="5"/>
  <c r="E26" i="5"/>
  <c r="E27" i="5"/>
  <c r="E28" i="5"/>
  <c r="E29" i="5"/>
  <c r="E30" i="5"/>
  <c r="E31" i="5"/>
  <c r="E32" i="5"/>
  <c r="D17" i="9" l="1"/>
  <c r="E17" i="9"/>
  <c r="E18" i="9"/>
  <c r="D18" i="9"/>
  <c r="D19" i="9"/>
  <c r="E19" i="9"/>
  <c r="D15" i="9"/>
  <c r="E15"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<sst xmlns="http://schemas.openxmlformats.org/spreadsheetml/2006/main" count="235" uniqueCount="121">
  <si>
    <t>Date</t>
  </si>
  <si>
    <t>Nom</t>
  </si>
  <si>
    <t>Prénom</t>
  </si>
  <si>
    <t>Ville</t>
  </si>
  <si>
    <t>Code postal</t>
  </si>
  <si>
    <t>BORDEAUX</t>
  </si>
  <si>
    <t>METZ</t>
  </si>
  <si>
    <t>PARIS</t>
  </si>
  <si>
    <t>NANCY</t>
  </si>
  <si>
    <t>LYON</t>
  </si>
  <si>
    <t>MARSEILLE</t>
  </si>
  <si>
    <t>LILLE</t>
  </si>
  <si>
    <t>TOULOUSE</t>
  </si>
  <si>
    <t>NANTES</t>
  </si>
  <si>
    <t>Mickaël</t>
  </si>
  <si>
    <t>Dylan</t>
  </si>
  <si>
    <t>Jean-Luc</t>
  </si>
  <si>
    <t>William</t>
  </si>
  <si>
    <t>Mathieu</t>
  </si>
  <si>
    <t>Jennifer</t>
  </si>
  <si>
    <t>Romane</t>
  </si>
  <si>
    <t>Gabrielle</t>
  </si>
  <si>
    <t>Éléonore</t>
  </si>
  <si>
    <t>Alexandra</t>
  </si>
  <si>
    <t>LAMBERT</t>
  </si>
  <si>
    <t>BRUGIÈRE</t>
  </si>
  <si>
    <t>BOURBEAU</t>
  </si>
  <si>
    <t>RAPACE</t>
  </si>
  <si>
    <t>GAINSBOURG</t>
  </si>
  <si>
    <t>DEVEREUX</t>
  </si>
  <si>
    <t>BOUCHER</t>
  </si>
  <si>
    <t>PAQUIN</t>
  </si>
  <si>
    <t>HOUDIN</t>
  </si>
  <si>
    <t>ANCEL</t>
  </si>
  <si>
    <t>STRASBOURG</t>
  </si>
  <si>
    <t>À toi de jouer !</t>
  </si>
  <si>
    <t>Correction</t>
  </si>
  <si>
    <t>Combiner du texte avec &amp;
&gt; "NOM Prénom"</t>
  </si>
  <si>
    <t>Combiner du texte avec &amp; et SI
&gt; "CP - VILLE"</t>
  </si>
  <si>
    <t>Combiner avec &amp; et SI
&gt; "CP - VILLE"</t>
  </si>
  <si>
    <t>Nous sommes le</t>
  </si>
  <si>
    <t>Le montant est de</t>
  </si>
  <si>
    <t>Texte</t>
  </si>
  <si>
    <t>Texte 1</t>
  </si>
  <si>
    <t>Texte 2</t>
  </si>
  <si>
    <t>Combiner les 2 textes</t>
  </si>
  <si>
    <t>Nous sommes en</t>
  </si>
  <si>
    <t>Nous avons vendu</t>
  </si>
  <si>
    <t>Nous sommes</t>
  </si>
  <si>
    <t>Nos ventes ont augmenté de</t>
  </si>
  <si>
    <t>Calculer la date</t>
  </si>
  <si>
    <t>Résultat attendu
(correction)</t>
  </si>
  <si>
    <t>Date de naissance</t>
  </si>
  <si>
    <t>Date du jour</t>
  </si>
  <si>
    <t>Âge en années</t>
  </si>
  <si>
    <t>Âge en mois</t>
  </si>
  <si>
    <t>Âge en jours</t>
  </si>
  <si>
    <t>Renvoyer l'année d'une date</t>
  </si>
  <si>
    <t>Renvoyer le dernier jour du mois en cours</t>
  </si>
  <si>
    <t>Renvoyer le dernier jour du mois dans 3 mois</t>
  </si>
  <si>
    <t>Décaler la date de +1 mois</t>
  </si>
  <si>
    <t>Décaler la date de -2 mois</t>
  </si>
  <si>
    <t>Description</t>
  </si>
  <si>
    <t>Renvoyer la position du jour dans la semaine</t>
  </si>
  <si>
    <t>Renvoyer le n° de semaine de l'année</t>
  </si>
  <si>
    <t>Ajouter 20 ans à la date</t>
  </si>
  <si>
    <t>PARENT Nicolas</t>
  </si>
  <si>
    <t>LEROUX Julie</t>
  </si>
  <si>
    <t>ALBRECH Antoine</t>
  </si>
  <si>
    <t>ARAMIS Louane</t>
  </si>
  <si>
    <t>1. Extraire le nom</t>
  </si>
  <si>
    <t>2. Extraire le prénom</t>
  </si>
  <si>
    <t>10, rue de la Gare - 57000 - Metz</t>
  </si>
  <si>
    <t>7, avenue des Champs - 75000 - Paris</t>
  </si>
  <si>
    <t>23, rue des Fleurs - 69000 - Lyon</t>
  </si>
  <si>
    <t>5, impasse du Moulin - 13000 - Marseille</t>
  </si>
  <si>
    <t>2e solution
(si version Excel &lt; 2021)</t>
  </si>
  <si>
    <t>Combiner du texte avec JOINDRE.TEXTE
&gt; "NOM / Prénom / CP / VILLE"</t>
  </si>
  <si>
    <t>parent nicolas</t>
  </si>
  <si>
    <t>leroux julie</t>
  </si>
  <si>
    <t>albrech antoine</t>
  </si>
  <si>
    <t>aramis louane</t>
  </si>
  <si>
    <t>PARENT NICOLAS</t>
  </si>
  <si>
    <t>LEROUX JULIE</t>
  </si>
  <si>
    <t>ALBRECH ANTOINE</t>
  </si>
  <si>
    <t>ARAMIS LOUANE</t>
  </si>
  <si>
    <t>Nom et prénom</t>
  </si>
  <si>
    <t>5. Extraire le prénom
et le mettre en nom propre</t>
  </si>
  <si>
    <t>Âge en semaines</t>
  </si>
  <si>
    <t>ANNEE</t>
  </si>
  <si>
    <t>FIN.MOIS</t>
  </si>
  <si>
    <t>MOIS.DECALER</t>
  </si>
  <si>
    <t>NO.SEMAINE.ISO</t>
  </si>
  <si>
    <t>JOURSEM</t>
  </si>
  <si>
    <t>DATE + ANNEE + MOIS + JOUR</t>
  </si>
  <si>
    <t>Fonction à utiliser
(aide)</t>
  </si>
  <si>
    <t>4. Extraire le prénom
et le mettre en minuscules</t>
  </si>
  <si>
    <t>3. Extraire le nom
et le mettre en majuscules</t>
  </si>
  <si>
    <t>10. Extraire les éléments
(FRACTIONNER.TEXTE)</t>
  </si>
  <si>
    <t>6. Extraire le numéro de l'adresse</t>
  </si>
  <si>
    <t>8. Extraire le code postal</t>
  </si>
  <si>
    <t>9. Extraire la ville</t>
  </si>
  <si>
    <t>7. Extraire l'adresse (n° + rue)</t>
  </si>
  <si>
    <t>Renvoyer le premier jour du mois suivant</t>
  </si>
  <si>
    <t>11. Extraire les centilitres
(ex. : 10 CL)</t>
  </si>
  <si>
    <t>ART532146, 800 € 50 CL 57000 METZ</t>
  </si>
  <si>
    <t>ART532148, 500 €25 CL 57000 METZ</t>
  </si>
  <si>
    <t>ART532147, 700 €75 CL 57000 METZ</t>
  </si>
  <si>
    <t>ART532147, 1 000 € 75 CL 57000 METZ</t>
  </si>
  <si>
    <t>Niveau débutant</t>
  </si>
  <si>
    <t>Informations pratiques</t>
  </si>
  <si>
    <t>Découvrir les programmes</t>
  </si>
  <si>
    <t>Modalités</t>
  </si>
  <si>
    <t>Après une analyse approfondie de vos des besoins, vous recevez un programme sur-mesure avec un planning adapté à vos disponibilités.
Nos formations sont accessibles en distanciel ou en présentiel. Le format distanciel garantit un apprentissage plus solide, car la durée est répartie sur des séances de 1h30 à 2h.
Vous pratiquez directement les notions sur le logiciel Excel, et vous pouvez vous entraîner en dehors des séances avec des exercices interactifs. Le formateur personnalise le programme tout au long de la formation.</t>
  </si>
  <si>
    <t>Niveau intermédiaire</t>
  </si>
  <si>
    <t>Niveau avancé</t>
  </si>
  <si>
    <t>Certification
Qualiopi</t>
  </si>
  <si>
    <t>Nous sommes certifiés Qualiopi, donc nos formations sont éligibles au financement CPF, OPCO, FAF, Pôle Emploi, votre entreprise…</t>
  </si>
  <si>
    <t>Par métier</t>
  </si>
  <si>
    <t>Partenaire
Tosa</t>
  </si>
  <si>
    <t>Nos formations délivrent la certification Tosa Excel : vous passez l'examen blanc du Tosa 2 séances avant la fin de la formation, puis la certification Tosa après la 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</si>
</sst>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5">
    <font>
      <sz val="12"/>
      <color theme="1"/>
      <name val="Calibri"/>
      <family val="2"/>
      <scheme val="minor"/>
    </font>
    <font>
      <sz val="8"/>
      <name val="Calibri"/>
      <family val="2"/>
      <scheme val="minor"/>
    </font>
    <font>
      <b/>
      <sz val="12"/>
      <color theme="0"/>
      <name val="Calibri"/>
      <family val="2"/>
      <scheme val="minor"/>
    </font>
    <font>
      <b/>
      <sz val="12"/>
      <color theme="1"/>
      <name val="Calibri"/>
      <family val="2"/>
      <scheme val="minor"/>
    </font>
    <font>
      <b/>
      <sz val="12"/>
      <color rgb="FF00518B"/>
      <name val="Calibri"/>
      <family val="2"/>
      <scheme val="minor"/>
    </font>
    <font>
      <sz val="12"/>
      <color rgb="FF00518B"/>
      <name val="Calibri"/>
      <family val="2"/>
      <scheme val="minor"/>
    </font>
    <font>
      <i/>
      <sz val="12"/>
      <color theme="1"/>
      <name val="Calibri"/>
      <family val="2"/>
      <scheme val="minor"/>
    </font>
    <font>
      <b/>
      <sz val="12"/>
      <name val="Calibri"/>
      <family val="2"/>
      <scheme val="minor"/>
    </font>
    <font>
      <sz val="11"/>
      <color theme="1"/>
      <name val="Calibri"/>
      <family val="2"/>
      <scheme val="minor"/>
    </font>
    <font>
      <sz val="11"/>
      <color theme="1"/>
      <name val="Montserrat Regular"/>
    </font>
    <font>
      <b/>
      <sz val="16"/>
      <color rgb="FF00518B"/>
      <name val="Montserrat Regular"/>
    </font>
    <font>
      <u/>
      <sz val="11"/>
      <color theme="10"/>
      <name val="Calibri"/>
      <family val="2"/>
      <scheme val="minor"/>
    </font>
    <font>
      <sz val="14"/>
      <color rgb="FF00518B"/>
      <name val="Montserrat Regular"/>
    </font>
    <font>
      <b/>
      <sz val="14"/>
      <color rgb="FF00518B"/>
      <name val="Montserrat Regular"/>
    </font>
    <font>
      <sz val="12"/>
      <color theme="1"/>
      <name val="Montserrat Regular"/>
    </font>
  </fonts>
  <fills count="6">
    <fill>
      <patternFill patternType="none"/>
    </fill>
    <fill>
      <patternFill patternType="gray125"/>
    </fill>
    <fill>
      <patternFill patternType="solid">
        <fgColor theme="1"/>
        <bgColor indexed="64"/>
      </patternFill>
    </fill>
    <fill>
      <patternFill patternType="solid">
        <fgColor rgb="FF00518B"/>
        <bgColor indexed="64"/>
      </patternFill>
    </fill>
    <fill>
      <patternFill patternType="solid">
        <fgColor theme="8" tint="0.79998168889431442"/>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theme="0"/>
      </left>
      <right/>
      <top/>
      <bottom style="thin">
        <color indexed="64"/>
      </bottom>
      <diagonal/>
    </border>
    <border>
      <left style="thin">
        <color theme="0"/>
      </left>
      <right style="thin">
        <color theme="0"/>
      </right>
      <top style="thin">
        <color indexed="64"/>
      </top>
      <bottom style="thin">
        <color indexed="64"/>
      </bottom>
      <diagonal/>
    </border>
    <border>
      <left/>
      <right style="thin">
        <color indexed="64"/>
      </right>
      <top style="thin">
        <color indexed="64"/>
      </top>
      <bottom style="thin">
        <color indexed="64"/>
      </bottom>
      <diagonal/>
    </border>
    <border>
      <left style="medium">
        <color rgb="FF00518B"/>
      </left>
      <right style="medium">
        <color rgb="FF00518B"/>
      </right>
      <top style="medium">
        <color rgb="FF00518B"/>
      </top>
      <bottom style="medium">
        <color rgb="FF00518B"/>
      </bottom>
      <diagonal/>
    </border>
    <border>
      <left style="medium">
        <color rgb="FF00518B"/>
      </left>
      <right/>
      <top style="medium">
        <color rgb="FF00518B"/>
      </top>
      <bottom style="medium">
        <color rgb="FF00518B"/>
      </bottom>
      <diagonal/>
    </border>
    <border>
      <left/>
      <right style="medium">
        <color rgb="FF00518B"/>
      </right>
      <top style="medium">
        <color rgb="FF00518B"/>
      </top>
      <bottom style="medium">
        <color rgb="FF00518B"/>
      </bottom>
      <diagonal/>
    </border>
    <border>
      <left style="medium">
        <color theme="8" tint="0.79998168889431442"/>
      </left>
      <right style="medium">
        <color theme="8" tint="0.79998168889431442"/>
      </right>
      <top style="medium">
        <color rgb="FF00518B"/>
      </top>
      <bottom style="medium">
        <color theme="8" tint="0.79998168889431442"/>
      </bottom>
      <diagonal/>
    </border>
    <border>
      <left style="medium">
        <color rgb="FF00518B"/>
      </left>
      <right style="dotted">
        <color rgb="FF00518B"/>
      </right>
      <top style="medium">
        <color rgb="FF00518B"/>
      </top>
      <bottom/>
      <diagonal/>
    </border>
    <border>
      <left style="dotted">
        <color rgb="FF00518B"/>
      </left>
      <right style="medium">
        <color rgb="FF00518B"/>
      </right>
      <top style="medium">
        <color rgb="FF00518B"/>
      </top>
      <bottom/>
      <diagonal/>
    </border>
    <border>
      <left style="medium">
        <color rgb="FF00518B"/>
      </left>
      <right style="dotted">
        <color rgb="FF00518B"/>
      </right>
      <top/>
      <bottom/>
      <diagonal/>
    </border>
    <border>
      <left style="dotted">
        <color rgb="FF00518B"/>
      </left>
      <right style="medium">
        <color rgb="FF00518B"/>
      </right>
      <top/>
      <bottom/>
      <diagonal/>
    </border>
    <border>
      <left style="medium">
        <color rgb="FF00518B"/>
      </left>
      <right style="dotted">
        <color rgb="FF00518B"/>
      </right>
      <top/>
      <bottom style="thin">
        <color rgb="FF00518B"/>
      </bottom>
      <diagonal/>
    </border>
    <border>
      <left style="dotted">
        <color rgb="FF00518B"/>
      </left>
      <right style="medium">
        <color rgb="FF00518B"/>
      </right>
      <top/>
      <bottom style="thin">
        <color rgb="FF00518B"/>
      </bottom>
      <diagonal/>
    </border>
    <border>
      <left style="medium">
        <color rgb="FF00518B"/>
      </left>
      <right style="dotted">
        <color rgb="FF00518B"/>
      </right>
      <top style="thin">
        <color rgb="FF00518B"/>
      </top>
      <bottom/>
      <diagonal/>
    </border>
    <border>
      <left style="dotted">
        <color rgb="FF00518B"/>
      </left>
      <right style="medium">
        <color rgb="FF00518B"/>
      </right>
      <top style="thin">
        <color rgb="FF00518B"/>
      </top>
      <bottom/>
      <diagonal/>
    </border>
    <border>
      <left style="medium">
        <color rgb="FF00518B"/>
      </left>
      <right style="dotted">
        <color rgb="FF00518B"/>
      </right>
      <top/>
      <bottom style="medium">
        <color rgb="FF00518B"/>
      </bottom>
      <diagonal/>
    </border>
    <border>
      <left style="dotted">
        <color rgb="FF00518B"/>
      </left>
      <right style="medium">
        <color rgb="FF00518B"/>
      </right>
      <top/>
      <bottom style="medium">
        <color rgb="FF00518B"/>
      </bottom>
      <diagonal/>
    </border>
  </borders>
  <cellStyleXfs count="3">
    <xf numFmtId="0" fontId="0" fillId="0" borderId="0"/>
    <xf numFmtId="0" fontId="8" fillId="0" borderId="0"/>
    <xf numFmtId="0" fontId="11" fillId="0" borderId="0" applyNumberFormat="0" applyFill="0" applyBorder="0" applyAlignment="0" applyProtection="0"/>
  </cellStyleXfs>
  <cellXfs count="58">
    <xf numFmtId="0" fontId="0" fillId="0" borderId="0" xfId="0"/>
    <xf numFmtId="0" fontId="0" fillId="0" borderId="0" xfId="0"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1" xfId="0" applyBorder="1" applyAlignment="1">
      <alignment horizontal="left" vertical="center"/>
    </xf>
    <xf numFmtId="14" fontId="0" fillId="0" borderId="1" xfId="0" applyNumberFormat="1" applyBorder="1" applyAlignment="1">
      <alignment horizontal="left" vertical="center"/>
    </xf>
    <xf numFmtId="0" fontId="5" fillId="4" borderId="1" xfId="0" applyFont="1" applyFill="1" applyBorder="1" applyAlignment="1">
      <alignment horizontal="left" vertical="center"/>
    </xf>
    <xf numFmtId="164" fontId="0" fillId="0" borderId="1" xfId="0" applyNumberFormat="1" applyBorder="1" applyAlignment="1">
      <alignment horizontal="left" vertical="center"/>
    </xf>
    <xf numFmtId="3" fontId="0" fillId="0" borderId="1" xfId="0" applyNumberFormat="1" applyBorder="1" applyAlignment="1">
      <alignment horizontal="left" vertical="center"/>
    </xf>
    <xf numFmtId="10" fontId="0" fillId="0" borderId="1" xfId="0" applyNumberFormat="1" applyBorder="1" applyAlignment="1">
      <alignment horizontal="left" vertical="center"/>
    </xf>
    <xf numFmtId="0" fontId="2" fillId="2" borderId="1" xfId="0" applyFont="1" applyFill="1" applyBorder="1" applyAlignment="1">
      <alignment horizontal="left" vertical="center" wrapText="1"/>
    </xf>
    <xf numFmtId="0" fontId="2" fillId="3" borderId="1" xfId="0" applyFont="1" applyFill="1" applyBorder="1" applyAlignment="1">
      <alignment horizontal="left" vertical="center"/>
    </xf>
    <xf numFmtId="3" fontId="5" fillId="4" borderId="8" xfId="0" applyNumberFormat="1" applyFont="1" applyFill="1" applyBorder="1" applyAlignment="1">
      <alignment horizontal="center" vertical="center"/>
    </xf>
    <xf numFmtId="3" fontId="5" fillId="4" borderId="1" xfId="0" applyNumberFormat="1" applyFont="1" applyFill="1" applyBorder="1" applyAlignment="1">
      <alignment horizontal="center" vertical="center"/>
    </xf>
    <xf numFmtId="4" fontId="4" fillId="4" borderId="8" xfId="0" applyNumberFormat="1" applyFont="1" applyFill="1" applyBorder="1" applyAlignment="1">
      <alignment horizontal="center" vertical="center"/>
    </xf>
    <xf numFmtId="3" fontId="4" fillId="4" borderId="8" xfId="0" applyNumberFormat="1" applyFont="1" applyFill="1" applyBorder="1" applyAlignment="1">
      <alignment horizontal="center" vertical="center"/>
    </xf>
    <xf numFmtId="14" fontId="4" fillId="4" borderId="1" xfId="0" applyNumberFormat="1" applyFont="1" applyFill="1" applyBorder="1" applyAlignment="1">
      <alignment horizontal="center" vertical="center"/>
    </xf>
    <xf numFmtId="0" fontId="7" fillId="5" borderId="1" xfId="0" applyFont="1" applyFill="1" applyBorder="1" applyAlignment="1">
      <alignment horizontal="center" vertical="center"/>
    </xf>
    <xf numFmtId="0" fontId="3" fillId="0" borderId="1" xfId="0" applyFont="1" applyBorder="1" applyAlignment="1">
      <alignment horizontal="left" vertical="center"/>
    </xf>
    <xf numFmtId="14" fontId="7" fillId="5" borderId="1" xfId="0" applyNumberFormat="1" applyFont="1" applyFill="1" applyBorder="1" applyAlignment="1">
      <alignment horizontal="center" vertical="center"/>
    </xf>
    <xf numFmtId="0" fontId="7" fillId="5" borderId="1" xfId="0" applyFont="1" applyFill="1" applyBorder="1" applyAlignment="1">
      <alignment horizontal="left" vertical="center"/>
    </xf>
    <xf numFmtId="0" fontId="2" fillId="3" borderId="1"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8"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6" fillId="0" borderId="1" xfId="0" applyFont="1" applyBorder="1" applyAlignment="1">
      <alignment horizontal="center" vertical="center" wrapText="1"/>
    </xf>
    <xf numFmtId="14" fontId="0" fillId="0" borderId="1" xfId="0" applyNumberFormat="1" applyBorder="1" applyAlignment="1">
      <alignment horizontal="center" vertical="center"/>
    </xf>
    <xf numFmtId="14" fontId="5" fillId="4" borderId="8" xfId="0" applyNumberFormat="1" applyFont="1" applyFill="1" applyBorder="1" applyAlignment="1">
      <alignment horizontal="center" vertical="center"/>
    </xf>
    <xf numFmtId="1" fontId="5" fillId="4" borderId="8" xfId="0" applyNumberFormat="1" applyFont="1" applyFill="1" applyBorder="1" applyAlignment="1">
      <alignment horizontal="center" vertical="center"/>
    </xf>
    <xf numFmtId="0" fontId="2" fillId="2" borderId="9" xfId="0" applyFont="1" applyFill="1" applyBorder="1" applyAlignment="1">
      <alignment vertical="center" wrapText="1"/>
    </xf>
    <xf numFmtId="0" fontId="2" fillId="2" borderId="0" xfId="0" applyFont="1" applyFill="1" applyAlignment="1">
      <alignment vertical="center" wrapText="1"/>
    </xf>
    <xf numFmtId="0" fontId="2" fillId="3" borderId="1" xfId="0" applyFont="1" applyFill="1" applyBorder="1" applyAlignment="1">
      <alignment vertical="center" wrapText="1"/>
    </xf>
    <xf numFmtId="0" fontId="2" fillId="3" borderId="1" xfId="0" applyFont="1" applyFill="1" applyBorder="1" applyAlignment="1">
      <alignment vertical="center"/>
    </xf>
    <xf numFmtId="0" fontId="4" fillId="4" borderId="1" xfId="0" applyFont="1" applyFill="1" applyBorder="1" applyAlignment="1">
      <alignment horizontal="center" vertical="center"/>
    </xf>
    <xf numFmtId="0" fontId="2" fillId="2" borderId="1" xfId="0" applyFont="1" applyFill="1" applyBorder="1" applyAlignment="1">
      <alignment horizontal="center" vertical="center"/>
    </xf>
    <xf numFmtId="0" fontId="9" fillId="0" borderId="0" xfId="1" applyFont="1" applyAlignment="1">
      <alignment horizontal="center" vertical="center" wrapText="1"/>
    </xf>
    <xf numFmtId="0" fontId="10" fillId="4" borderId="13" xfId="1" applyFont="1" applyFill="1" applyBorder="1" applyAlignment="1">
      <alignment horizontal="center" vertical="center" wrapText="1"/>
    </xf>
    <xf numFmtId="0" fontId="10" fillId="4" borderId="14" xfId="1" applyFont="1" applyFill="1" applyBorder="1" applyAlignment="1">
      <alignment horizontal="center" vertical="center" wrapText="1"/>
    </xf>
    <xf numFmtId="0" fontId="10" fillId="4" borderId="15" xfId="1" applyFont="1" applyFill="1" applyBorder="1" applyAlignment="1">
      <alignment horizontal="center" vertical="center" wrapText="1"/>
    </xf>
    <xf numFmtId="0" fontId="12" fillId="0" borderId="16" xfId="2" applyFont="1" applyBorder="1" applyAlignment="1">
      <alignment horizontal="center" vertical="center" wrapText="1"/>
    </xf>
    <xf numFmtId="0" fontId="13" fillId="0" borderId="17" xfId="1" applyFont="1" applyBorder="1" applyAlignment="1">
      <alignment horizontal="center" vertical="center" wrapText="1"/>
    </xf>
    <xf numFmtId="0" fontId="14" fillId="0" borderId="18" xfId="1" applyFont="1" applyBorder="1" applyAlignment="1">
      <alignment horizontal="left" vertical="center" wrapText="1" indent="1"/>
    </xf>
    <xf numFmtId="0" fontId="13" fillId="0" borderId="19" xfId="1" applyFont="1" applyBorder="1" applyAlignment="1">
      <alignment horizontal="center" vertical="center" wrapText="1"/>
    </xf>
    <xf numFmtId="0" fontId="14" fillId="0" borderId="20" xfId="1" applyFont="1" applyBorder="1" applyAlignment="1">
      <alignment horizontal="left" vertical="center" wrapText="1" indent="1"/>
    </xf>
    <xf numFmtId="0" fontId="13" fillId="0" borderId="21" xfId="1" applyFont="1" applyBorder="1" applyAlignment="1">
      <alignment horizontal="center" vertical="center" wrapText="1"/>
    </xf>
    <xf numFmtId="0" fontId="14" fillId="0" borderId="22" xfId="1" applyFont="1" applyBorder="1" applyAlignment="1">
      <alignment horizontal="left" vertical="center" wrapText="1" indent="1"/>
    </xf>
    <xf numFmtId="0" fontId="13" fillId="0" borderId="23" xfId="1" applyFont="1" applyBorder="1" applyAlignment="1">
      <alignment horizontal="center" vertical="center" wrapText="1"/>
    </xf>
    <xf numFmtId="0" fontId="14" fillId="0" borderId="24" xfId="1" applyFont="1" applyBorder="1" applyAlignment="1">
      <alignment horizontal="left" vertical="center" wrapText="1" indent="1"/>
    </xf>
    <xf numFmtId="0" fontId="13" fillId="0" borderId="25" xfId="1" applyFont="1" applyBorder="1" applyAlignment="1">
      <alignment horizontal="center" vertical="center" wrapText="1"/>
    </xf>
    <xf numFmtId="0" fontId="14" fillId="0" borderId="26" xfId="1" applyFont="1" applyBorder="1" applyAlignment="1">
      <alignment horizontal="left" vertical="center" wrapText="1" indent="1"/>
    </xf>
  </cellXfs>
  <cellStyles count="3">
    <cellStyle name="Lien hypertexte 2" xfId="2" xr:uid="{577A3A23-C78D-CF41-BCF2-C0157D2C90FB}"/>
    <cellStyle name="Normal" xfId="0" builtinId="0"/>
    <cellStyle name="Normal 2 2" xfId="1" xr:uid="{567E266B-4388-D147-BB17-82E8DB844573}"/>
  </cellStyles>
  <dxfs count="18">
    <dxf>
      <numFmt numFmtId="0" formatCode="General"/>
      <alignment horizontal="left" vertical="center" textRotation="0" wrapText="0" indent="0" justifyLastLine="0" shrinkToFit="0" readingOrder="0"/>
      <border diagonalUp="0" diagonalDown="0">
        <left style="hair">
          <color indexed="64"/>
        </left>
        <right/>
        <top/>
        <bottom/>
        <vertical style="hair">
          <color indexed="64"/>
        </vertical>
        <horizontal/>
      </border>
    </dxf>
    <dxf>
      <numFmt numFmtId="0" formatCode="General"/>
      <alignment horizontal="left" vertical="center" textRotation="0" wrapText="0" indent="0" justifyLastLine="0" shrinkToFit="0" readingOrder="0"/>
      <border diagonalUp="0" diagonalDown="0">
        <left style="hair">
          <color indexed="64"/>
        </left>
        <right style="hair">
          <color indexed="64"/>
        </right>
        <top/>
        <bottom/>
        <vertical style="hair">
          <color indexed="64"/>
        </vertical>
        <horizontal/>
      </border>
    </dxf>
    <dxf>
      <numFmt numFmtId="0" formatCode="General"/>
      <alignment horizontal="left" vertical="center" textRotation="0" wrapText="0" indent="0" justifyLastLine="0" shrinkToFit="0" readingOrder="0"/>
      <border diagonalUp="0" diagonalDown="0">
        <left/>
        <right style="hair">
          <color indexed="64"/>
        </right>
        <top/>
        <bottom/>
        <vertical style="hair">
          <color indexed="64"/>
        </vertical>
        <horizontal/>
      </border>
    </dxf>
    <dxf>
      <alignment horizontal="left" vertical="center" textRotation="0" wrapText="0" indent="0" justifyLastLine="0" shrinkToFit="0" readingOrder="0"/>
      <border diagonalUp="0" diagonalDown="0">
        <left style="hair">
          <color indexed="64"/>
        </left>
        <right/>
        <top/>
        <bottom/>
        <vertical style="hair">
          <color indexed="64"/>
        </vertical>
        <horizontal/>
      </border>
    </dxf>
    <dxf>
      <alignment horizontal="left" vertical="center" textRotation="0" wrapText="0" indent="0" justifyLastLine="0" shrinkToFit="0" readingOrder="0"/>
      <border diagonalUp="0" diagonalDown="0">
        <left style="hair">
          <color indexed="64"/>
        </left>
        <right style="hair">
          <color indexed="64"/>
        </right>
        <top/>
        <bottom/>
        <vertical style="hair">
          <color indexed="64"/>
        </vertical>
        <horizontal/>
      </border>
    </dxf>
    <dxf>
      <numFmt numFmtId="0" formatCode="General"/>
      <alignment horizontal="left" vertical="center" textRotation="0" wrapText="0" indent="0" justifyLastLine="0" shrinkToFit="0" readingOrder="0"/>
      <border diagonalUp="0" diagonalDown="0">
        <left style="hair">
          <color indexed="64"/>
        </left>
        <right style="hair">
          <color indexed="64"/>
        </right>
        <top/>
        <bottom/>
        <vertical style="hair">
          <color indexed="64"/>
        </vertical>
        <horizontal/>
      </border>
    </dxf>
    <dxf>
      <numFmt numFmtId="0" formatCode="General"/>
      <alignment horizontal="left" vertical="center" textRotation="0" wrapText="0" indent="0" justifyLastLine="0" shrinkToFit="0" readingOrder="0"/>
      <border diagonalUp="0" diagonalDown="0">
        <left/>
        <right style="hair">
          <color indexed="64"/>
        </right>
        <top/>
        <bottom/>
        <vertical style="hair">
          <color indexed="64"/>
        </vertical>
        <horizontal/>
      </border>
    </dxf>
    <dxf>
      <alignment horizontal="left" vertical="center" textRotation="0" wrapText="0" indent="0" justifyLastLine="0" shrinkToFit="0" readingOrder="0"/>
    </dxf>
    <dxf>
      <alignment horizontal="left" vertical="center" textRotation="0" wrapText="0" indent="0" justifyLastLine="0" shrinkToFit="0" readingOrder="0"/>
    </dxf>
    <dxf>
      <alignment horizontal="left" vertical="center" textRotation="0" wrapText="0" indent="0" justifyLastLine="0" shrinkToFit="0" readingOrder="0"/>
      <border diagonalUp="0" diagonalDown="0">
        <left style="hair">
          <color indexed="64"/>
        </left>
        <right/>
        <top/>
        <bottom/>
        <vertical style="hair">
          <color indexed="64"/>
        </vertical>
        <horizontal/>
      </border>
    </dxf>
    <dxf>
      <alignment horizontal="left" vertical="center" textRotation="0" wrapText="0" indent="0" justifyLastLine="0" shrinkToFit="0" readingOrder="0"/>
      <border diagonalUp="0" diagonalDown="0">
        <left style="hair">
          <color indexed="64"/>
        </left>
        <right style="hair">
          <color indexed="64"/>
        </right>
        <top/>
        <bottom/>
        <vertical style="hair">
          <color indexed="64"/>
        </vertical>
        <horizontal/>
      </border>
    </dxf>
    <dxf>
      <alignment horizontal="left" vertical="center" textRotation="0" wrapText="0" indent="0" justifyLastLine="0" shrinkToFit="0" readingOrder="0"/>
      <border diagonalUp="0" diagonalDown="0">
        <left/>
        <right style="hair">
          <color indexed="64"/>
        </right>
        <top/>
        <bottom/>
        <vertical style="hair">
          <color indexed="64"/>
        </vertical>
        <horizontal/>
      </border>
    </dxf>
    <dxf>
      <alignment horizontal="left" vertical="center" textRotation="0" wrapText="0" indent="0" justifyLastLine="0" shrinkToFit="0" readingOrder="0"/>
      <border diagonalUp="0" diagonalDown="0">
        <left style="hair">
          <color indexed="64"/>
        </left>
        <right/>
        <top/>
        <bottom/>
        <vertical style="hair">
          <color indexed="64"/>
        </vertical>
        <horizontal/>
      </border>
    </dxf>
    <dxf>
      <alignment horizontal="left" vertical="center" textRotation="0" wrapText="0" indent="0" justifyLastLine="0" shrinkToFit="0" readingOrder="0"/>
      <border diagonalUp="0" diagonalDown="0">
        <left style="hair">
          <color indexed="64"/>
        </left>
        <right style="hair">
          <color indexed="64"/>
        </right>
        <top/>
        <bottom/>
        <vertical style="hair">
          <color indexed="64"/>
        </vertical>
        <horizontal/>
      </border>
    </dxf>
    <dxf>
      <numFmt numFmtId="0" formatCode="General"/>
      <alignment horizontal="left" vertical="center" textRotation="0" wrapText="0" indent="0" justifyLastLine="0" shrinkToFit="0" readingOrder="0"/>
      <border diagonalUp="0" diagonalDown="0">
        <left style="hair">
          <color indexed="64"/>
        </left>
        <right style="hair">
          <color indexed="64"/>
        </right>
        <top/>
        <bottom/>
        <vertical style="hair">
          <color indexed="64"/>
        </vertical>
        <horizontal/>
      </border>
    </dxf>
    <dxf>
      <numFmt numFmtId="0" formatCode="General"/>
      <alignment horizontal="left" vertical="center" textRotation="0" wrapText="0" indent="0" justifyLastLine="0" shrinkToFit="0" readingOrder="0"/>
      <border diagonalUp="0" diagonalDown="0">
        <left/>
        <right style="hair">
          <color indexed="64"/>
        </right>
        <top/>
        <bottom/>
        <vertical style="hair">
          <color indexed="64"/>
        </vertical>
        <horizontal/>
      </border>
    </dxf>
    <dxf>
      <alignment horizontal="left" vertical="center" textRotation="0" wrapText="0" indent="0" justifyLastLine="0" shrinkToFit="0" readingOrder="0"/>
    </dxf>
    <dxf>
      <alignment horizontal="left" vertical="center" textRotation="0" wrapText="0" indent="0" justifyLastLine="0" shrinkToFit="0" readingOrder="0"/>
    </dxf>
  </dxfs>
  <tableStyles count="0" defaultTableStyle="TableStyleMedium2" defaultPivotStyle="PivotStyleLight16"/>
  <colors>
    <mruColors>
      <color rgb="FF0051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https://www.morpheus-formation.fr/blog/test/excel/" TargetMode="External"/><Relationship Id="rId1" Type="http://schemas.openxmlformats.org/officeDocument/2006/relationships/hyperlink" Target="https://www.morpheus-formation.fr/contact/"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3</xdr:col>
      <xdr:colOff>1031494</xdr:colOff>
      <xdr:row>2</xdr:row>
      <xdr:rowOff>259145</xdr:rowOff>
    </xdr:from>
    <xdr:to>
      <xdr:col>4</xdr:col>
      <xdr:colOff>7109206</xdr:colOff>
      <xdr:row>3</xdr:row>
      <xdr:rowOff>81345</xdr:rowOff>
    </xdr:to>
    <xdr:grpSp>
      <xdr:nvGrpSpPr>
        <xdr:cNvPr id="2" name="Groupe 1">
          <a:extLst>
            <a:ext uri="{FF2B5EF4-FFF2-40B4-BE49-F238E27FC236}">
              <a16:creationId xmlns:a16="http://schemas.microsoft.com/office/drawing/2014/main" id="{D33449E2-D9F8-544E-9CF3-F95331F061B1}"/>
            </a:ext>
          </a:extLst>
        </xdr:cNvPr>
        <xdr:cNvGrpSpPr/>
      </xdr:nvGrpSpPr>
      <xdr:grpSpPr>
        <a:xfrm>
          <a:off x="5184394" y="1084645"/>
          <a:ext cx="8046212" cy="457200"/>
          <a:chOff x="5149088" y="1084645"/>
          <a:chExt cx="8046212" cy="457200"/>
        </a:xfrm>
      </xdr:grpSpPr>
      <xdr:sp macro="" textlink="">
        <xdr:nvSpPr>
          <xdr:cNvPr id="3" name="Rectangle 2">
            <a:hlinkClick xmlns:r="http://schemas.openxmlformats.org/officeDocument/2006/relationships" r:id="rId1" tooltip="Contactez-nous !"/>
            <a:extLst>
              <a:ext uri="{FF2B5EF4-FFF2-40B4-BE49-F238E27FC236}">
                <a16:creationId xmlns:a16="http://schemas.microsoft.com/office/drawing/2014/main" id="{04EFC384-E16A-CD7B-8AB2-02E8D8679A14}"/>
              </a:ext>
            </a:extLst>
          </xdr:cNvPr>
          <xdr:cNvSpPr/>
        </xdr:nvSpPr>
        <xdr:spPr>
          <a:xfrm>
            <a:off x="10165588" y="1084645"/>
            <a:ext cx="3029712" cy="457200"/>
          </a:xfrm>
          <a:prstGeom prst="rect">
            <a:avLst/>
          </a:prstGeom>
          <a:noFill/>
          <a:ln w="38100">
            <a:solidFill>
              <a:schemeClr val="accent5">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600" b="1">
                <a:solidFill>
                  <a:srgbClr val="00518B"/>
                </a:solidFill>
                <a:latin typeface="Montserrat" pitchFamily="2" charset="77"/>
              </a:rPr>
              <a:t>Nous contacter</a:t>
            </a:r>
          </a:p>
        </xdr:txBody>
      </xdr:sp>
      <xdr:sp macro="" textlink="">
        <xdr:nvSpPr>
          <xdr:cNvPr id="4" name="Rectangle 3">
            <a:hlinkClick xmlns:r="http://schemas.openxmlformats.org/officeDocument/2006/relationships" r:id="rId2" tooltip="Testez votre niveau sur Excel !"/>
            <a:extLst>
              <a:ext uri="{FF2B5EF4-FFF2-40B4-BE49-F238E27FC236}">
                <a16:creationId xmlns:a16="http://schemas.microsoft.com/office/drawing/2014/main" id="{A91DDBC8-7BDA-A550-F673-33B47A44A7C4}"/>
              </a:ext>
            </a:extLst>
          </xdr:cNvPr>
          <xdr:cNvSpPr/>
        </xdr:nvSpPr>
        <xdr:spPr>
          <a:xfrm>
            <a:off x="5149088" y="1089790"/>
            <a:ext cx="3029712" cy="446910"/>
          </a:xfrm>
          <a:prstGeom prst="rect">
            <a:avLst/>
          </a:prstGeom>
          <a:noFill/>
          <a:ln w="38100">
            <a:solidFill>
              <a:schemeClr val="accent5">
                <a:lumMod val="20000"/>
                <a:lumOff val="8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1600" b="1">
                <a:solidFill>
                  <a:srgbClr val="00518B"/>
                </a:solidFill>
                <a:latin typeface="Montserrat" pitchFamily="2" charset="77"/>
              </a:rPr>
              <a:t>Testez votre niveau !</a:t>
            </a:r>
          </a:p>
        </xdr:txBody>
      </xdr:sp>
    </xdr:grpSp>
    <xdr:clientData/>
  </xdr:twoCellAnchor>
  <xdr:twoCellAnchor editAs="absolute">
    <xdr:from>
      <xdr:col>3</xdr:col>
      <xdr:colOff>482600</xdr:colOff>
      <xdr:row>1</xdr:row>
      <xdr:rowOff>251590</xdr:rowOff>
    </xdr:from>
    <xdr:to>
      <xdr:col>4</xdr:col>
      <xdr:colOff>7658100</xdr:colOff>
      <xdr:row>2</xdr:row>
      <xdr:rowOff>254000</xdr:rowOff>
    </xdr:to>
    <xdr:sp macro="" textlink="">
      <xdr:nvSpPr>
        <xdr:cNvPr id="5" name="Rectangle 4">
          <a:extLst>
            <a:ext uri="{FF2B5EF4-FFF2-40B4-BE49-F238E27FC236}">
              <a16:creationId xmlns:a16="http://schemas.microsoft.com/office/drawing/2014/main" id="{B42AC111-1FD6-1F4B-9C75-6A251E8A5E10}"/>
            </a:ext>
          </a:extLst>
        </xdr:cNvPr>
        <xdr:cNvSpPr/>
      </xdr:nvSpPr>
      <xdr:spPr>
        <a:xfrm>
          <a:off x="4635500" y="442090"/>
          <a:ext cx="9144000" cy="637410"/>
        </a:xfrm>
        <a:prstGeom prst="rect">
          <a:avLst/>
        </a:prstGeom>
        <a:noFill/>
        <a:ln w="38100">
          <a:solidFill>
            <a:srgbClr val="00518B"/>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fr-FR" sz="2000" b="1">
              <a:solidFill>
                <a:srgbClr val="00518B"/>
              </a:solidFill>
              <a:latin typeface="Montserrat" pitchFamily="2" charset="77"/>
            </a:rPr>
            <a:t>Morpheus est spécialisé dans la formation Excel</a:t>
          </a:r>
        </a:p>
      </xdr:txBody>
    </xdr:sp>
    <xdr:clientData/>
  </xdr:twoCellAnchor>
  <xdr:twoCellAnchor editAs="oneCell">
    <xdr:from>
      <xdr:col>1</xdr:col>
      <xdr:colOff>469900</xdr:colOff>
      <xdr:row>1</xdr:row>
      <xdr:rowOff>114300</xdr:rowOff>
    </xdr:from>
    <xdr:to>
      <xdr:col>1</xdr:col>
      <xdr:colOff>2646172</xdr:colOff>
      <xdr:row>3</xdr:row>
      <xdr:rowOff>36581</xdr:rowOff>
    </xdr:to>
    <xdr:pic>
      <xdr:nvPicPr>
        <xdr:cNvPr id="6" name="Image 5">
          <a:extLst>
            <a:ext uri="{FF2B5EF4-FFF2-40B4-BE49-F238E27FC236}">
              <a16:creationId xmlns:a16="http://schemas.microsoft.com/office/drawing/2014/main" id="{AB432736-3EB1-7A49-836F-0AEC0062D47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85800" y="304800"/>
          <a:ext cx="2176272" cy="119228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14</xdr:row>
      <xdr:rowOff>12700</xdr:rowOff>
    </xdr:from>
    <xdr:to>
      <xdr:col>2</xdr:col>
      <xdr:colOff>1955800</xdr:colOff>
      <xdr:row>26</xdr:row>
      <xdr:rowOff>139700</xdr:rowOff>
    </xdr:to>
    <xdr:pic>
      <xdr:nvPicPr>
        <xdr:cNvPr id="3" name="Image 2">
          <a:extLst>
            <a:ext uri="{FF2B5EF4-FFF2-40B4-BE49-F238E27FC236}">
              <a16:creationId xmlns:a16="http://schemas.microsoft.com/office/drawing/2014/main" id="{F1FD60C2-A9F3-C8F8-5D0D-B25D57FC42CE}"/>
            </a:ext>
          </a:extLst>
        </xdr:cNvPr>
        <xdr:cNvPicPr>
          <a:picLocks noChangeAspect="1"/>
        </xdr:cNvPicPr>
      </xdr:nvPicPr>
      <xdr:blipFill>
        <a:blip xmlns:r="http://schemas.openxmlformats.org/officeDocument/2006/relationships" r:embed="rId1"/>
        <a:stretch>
          <a:fillRect/>
        </a:stretch>
      </xdr:blipFill>
      <xdr:spPr>
        <a:xfrm>
          <a:off x="0" y="3822700"/>
          <a:ext cx="5892800" cy="2565400"/>
        </a:xfrm>
        <a:prstGeom prst="rect">
          <a:avLst/>
        </a:prstGeom>
      </xdr:spPr>
    </xdr:pic>
    <xdr:clientData/>
  </xdr:twoCellAnchor>
  <xdr:twoCellAnchor editAs="oneCell">
    <xdr:from>
      <xdr:col>2</xdr:col>
      <xdr:colOff>2527300</xdr:colOff>
      <xdr:row>14</xdr:row>
      <xdr:rowOff>12700</xdr:rowOff>
    </xdr:from>
    <xdr:to>
      <xdr:col>6</xdr:col>
      <xdr:colOff>546100</xdr:colOff>
      <xdr:row>32</xdr:row>
      <xdr:rowOff>76200</xdr:rowOff>
    </xdr:to>
    <xdr:pic>
      <xdr:nvPicPr>
        <xdr:cNvPr id="4" name="Image 3">
          <a:extLst>
            <a:ext uri="{FF2B5EF4-FFF2-40B4-BE49-F238E27FC236}">
              <a16:creationId xmlns:a16="http://schemas.microsoft.com/office/drawing/2014/main" id="{713AA826-A286-D1C4-1B87-B7037A769630}"/>
            </a:ext>
          </a:extLst>
        </xdr:cNvPr>
        <xdr:cNvPicPr>
          <a:picLocks noChangeAspect="1"/>
        </xdr:cNvPicPr>
      </xdr:nvPicPr>
      <xdr:blipFill>
        <a:blip xmlns:r="http://schemas.openxmlformats.org/officeDocument/2006/relationships" r:embed="rId2"/>
        <a:stretch>
          <a:fillRect/>
        </a:stretch>
      </xdr:blipFill>
      <xdr:spPr>
        <a:xfrm>
          <a:off x="6464300" y="3822700"/>
          <a:ext cx="5892800" cy="37211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Users/nico_parent/Downloads/Mode&#768;le%20tableau%20d'amortissement.xlsx" TargetMode="External"/><Relationship Id="rId1" Type="http://schemas.openxmlformats.org/officeDocument/2006/relationships/externalLinkPath" Target="/Users/nico_parent/Downloads/Mode&#768;le%20tableau%20d'amortissement.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nico_parent/Library/CloudStorage/GoogleDrive-n.parent@morpheus-formation.fr/Drive%20partage&#769;s/1.MORPHEUS%20FORMATION/1.Formations/Excel/0.Produits%20Excel/Matrice%20des%20compe&#769;tences%20RH/Matrice_des_competences_RH.xlsx" TargetMode="External"/><Relationship Id="rId1" Type="http://schemas.openxmlformats.org/officeDocument/2006/relationships/externalLinkPath" Target="/Users/nico_parent/Library/CloudStorage/GoogleDrive-n.parent@morpheus-formation.fr/Drive%20partage&#769;s/1.MORPHEUS%20FORMATION/1.Formations/Excel/0.Produits%20Excel/Matrice%20des%20compe&#769;tences%20RH/Matrice_des_competences_RH.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rpheus Formation"/>
      <sheetName val="Saisie des données"/>
      <sheetName val="Tab. Amortissement (année)"/>
      <sheetName val="Tab. Amortissement (mois)"/>
    </sheetNames>
    <sheetDataSet>
      <sheetData sheetId="0" refreshError="1"/>
      <sheetData sheetId="1" refreshError="1"/>
      <sheetData sheetId="2">
        <row r="2">
          <cell r="A2">
            <v>2050</v>
          </cell>
          <cell r="C2">
            <v>3924.9561759093826</v>
          </cell>
          <cell r="D2">
            <v>199.99999999999997</v>
          </cell>
          <cell r="F2">
            <v>8216.2438651734319</v>
          </cell>
        </row>
        <row r="3">
          <cell r="A3">
            <v>2051</v>
          </cell>
          <cell r="C3">
            <v>3759.1165873687687</v>
          </cell>
          <cell r="D3">
            <v>199.99999999999997</v>
          </cell>
          <cell r="F3">
            <v>8382.0834537140436</v>
          </cell>
        </row>
        <row r="4">
          <cell r="A4">
            <v>2052</v>
          </cell>
          <cell r="C4">
            <v>3589.9296335869785</v>
          </cell>
          <cell r="D4">
            <v>199.99999999999997</v>
          </cell>
          <cell r="F4">
            <v>8551.2704074958347</v>
          </cell>
        </row>
        <row r="5">
          <cell r="A5">
            <v>2053</v>
          </cell>
          <cell r="C5">
            <v>3417.3277501533853</v>
          </cell>
          <cell r="D5">
            <v>199.99999999999997</v>
          </cell>
          <cell r="F5">
            <v>8723.8722909294283</v>
          </cell>
        </row>
        <row r="6">
          <cell r="A6">
            <v>2054</v>
          </cell>
          <cell r="C6">
            <v>3241.242008913272</v>
          </cell>
          <cell r="D6">
            <v>199.99999999999997</v>
          </cell>
          <cell r="F6">
            <v>8899.9580321695412</v>
          </cell>
        </row>
        <row r="7">
          <cell r="A7">
            <v>2055</v>
          </cell>
          <cell r="C7">
            <v>3061.6020904415282</v>
          </cell>
          <cell r="D7">
            <v>199.99999999999997</v>
          </cell>
          <cell r="F7">
            <v>9079.5979506412859</v>
          </cell>
        </row>
        <row r="8">
          <cell r="A8">
            <v>2056</v>
          </cell>
          <cell r="C8">
            <v>2878.3362559607544</v>
          </cell>
          <cell r="D8">
            <v>199.99999999999997</v>
          </cell>
          <cell r="F8">
            <v>9262.8637851220592</v>
          </cell>
        </row>
        <row r="9">
          <cell r="A9">
            <v>2057</v>
          </cell>
          <cell r="C9">
            <v>2691.3713186925534</v>
          </cell>
          <cell r="D9">
            <v>199.99999999999997</v>
          </cell>
          <cell r="F9">
            <v>9449.8287223902607</v>
          </cell>
        </row>
        <row r="10">
          <cell r="A10">
            <v>2058</v>
          </cell>
          <cell r="C10">
            <v>2500.6326146305614</v>
          </cell>
          <cell r="D10">
            <v>199.99999999999997</v>
          </cell>
          <cell r="F10">
            <v>9640.5674264522513</v>
          </cell>
        </row>
        <row r="11">
          <cell r="A11">
            <v>2059</v>
          </cell>
          <cell r="C11">
            <v>2306.0439727235525</v>
          </cell>
          <cell r="D11">
            <v>199.99999999999997</v>
          </cell>
          <cell r="F11">
            <v>9835.1560683592597</v>
          </cell>
        </row>
        <row r="12">
          <cell r="A12">
            <v>2060</v>
          </cell>
          <cell r="C12">
            <v>2107.5276844567134</v>
          </cell>
          <cell r="D12">
            <v>199.99999999999997</v>
          </cell>
          <cell r="F12">
            <v>10033.672356626099</v>
          </cell>
        </row>
        <row r="13">
          <cell r="A13">
            <v>2061</v>
          </cell>
          <cell r="C13">
            <v>1905.004472818925</v>
          </cell>
          <cell r="D13">
            <v>199.99999999999997</v>
          </cell>
          <cell r="F13">
            <v>10236.195568263891</v>
          </cell>
        </row>
        <row r="14">
          <cell r="A14">
            <v>2062</v>
          </cell>
          <cell r="C14">
            <v>1698.3934606436794</v>
          </cell>
          <cell r="D14">
            <v>199.99999999999997</v>
          </cell>
          <cell r="F14">
            <v>10442.806580439134</v>
          </cell>
        </row>
        <row r="15">
          <cell r="A15">
            <v>2063</v>
          </cell>
          <cell r="C15">
            <v>1487.6121383109737</v>
          </cell>
          <cell r="D15">
            <v>199.99999999999997</v>
          </cell>
          <cell r="F15">
            <v>10653.587902771838</v>
          </cell>
        </row>
        <row r="16">
          <cell r="A16">
            <v>2064</v>
          </cell>
          <cell r="C16">
            <v>1272.5763307972866</v>
          </cell>
          <cell r="D16">
            <v>199.99999999999997</v>
          </cell>
          <cell r="F16">
            <v>10868.623710285525</v>
          </cell>
        </row>
        <row r="17">
          <cell r="A17">
            <v>2065</v>
          </cell>
          <cell r="C17">
            <v>1053.2001640604851</v>
          </cell>
          <cell r="D17">
            <v>199.99999999999997</v>
          </cell>
          <cell r="F17">
            <v>11087.999877022326</v>
          </cell>
        </row>
        <row r="18">
          <cell r="A18">
            <v>2066</v>
          </cell>
          <cell r="C18">
            <v>829.39603074622357</v>
          </cell>
          <cell r="D18">
            <v>199.99999999999997</v>
          </cell>
          <cell r="F18">
            <v>11311.804010336589</v>
          </cell>
        </row>
        <row r="19">
          <cell r="A19">
            <v>2067</v>
          </cell>
          <cell r="C19">
            <v>601.07455520215672</v>
          </cell>
          <cell r="D19">
            <v>199.99999999999997</v>
          </cell>
          <cell r="F19">
            <v>11540.125485880657</v>
          </cell>
        </row>
        <row r="20">
          <cell r="A20">
            <v>2068</v>
          </cell>
          <cell r="C20">
            <v>368.1445577859833</v>
          </cell>
          <cell r="D20">
            <v>199.99999999999997</v>
          </cell>
          <cell r="F20">
            <v>11773.055483296832</v>
          </cell>
        </row>
        <row r="21">
          <cell r="A21">
            <v>2069</v>
          </cell>
          <cell r="C21">
            <v>130.51301845307069</v>
          </cell>
          <cell r="D21">
            <v>199.99999999999997</v>
          </cell>
          <cell r="F21">
            <v>12010.687022629743</v>
          </cell>
        </row>
        <row r="22">
          <cell r="A22" t="str">
            <v/>
          </cell>
          <cell r="C22" t="str">
            <v/>
          </cell>
          <cell r="D22" t="str">
            <v/>
          </cell>
          <cell r="F22" t="str">
            <v/>
          </cell>
        </row>
        <row r="23">
          <cell r="A23" t="str">
            <v/>
          </cell>
          <cell r="C23" t="str">
            <v/>
          </cell>
          <cell r="D23" t="str">
            <v/>
          </cell>
          <cell r="F23" t="str">
            <v/>
          </cell>
        </row>
        <row r="24">
          <cell r="A24" t="str">
            <v/>
          </cell>
          <cell r="C24" t="str">
            <v/>
          </cell>
          <cell r="D24" t="str">
            <v/>
          </cell>
          <cell r="F24" t="str">
            <v/>
          </cell>
        </row>
        <row r="25">
          <cell r="A25" t="str">
            <v/>
          </cell>
          <cell r="C25" t="str">
            <v/>
          </cell>
          <cell r="D25" t="str">
            <v/>
          </cell>
          <cell r="F25" t="str">
            <v/>
          </cell>
        </row>
        <row r="26">
          <cell r="A26" t="str">
            <v/>
          </cell>
          <cell r="C26" t="str">
            <v/>
          </cell>
          <cell r="D26" t="str">
            <v/>
          </cell>
          <cell r="F26" t="str">
            <v/>
          </cell>
        </row>
        <row r="27">
          <cell r="A27" t="str">
            <v/>
          </cell>
          <cell r="C27" t="str">
            <v/>
          </cell>
          <cell r="D27" t="str">
            <v/>
          </cell>
          <cell r="F27" t="str">
            <v/>
          </cell>
        </row>
        <row r="28">
          <cell r="A28" t="str">
            <v/>
          </cell>
          <cell r="C28" t="str">
            <v/>
          </cell>
          <cell r="D28" t="str">
            <v/>
          </cell>
          <cell r="F28" t="str">
            <v/>
          </cell>
        </row>
        <row r="29">
          <cell r="A29" t="str">
            <v/>
          </cell>
          <cell r="C29" t="str">
            <v/>
          </cell>
          <cell r="D29" t="str">
            <v/>
          </cell>
          <cell r="F29" t="str">
            <v/>
          </cell>
        </row>
        <row r="30">
          <cell r="A30" t="str">
            <v/>
          </cell>
          <cell r="C30" t="str">
            <v/>
          </cell>
          <cell r="D30" t="str">
            <v/>
          </cell>
          <cell r="F30" t="str">
            <v/>
          </cell>
        </row>
        <row r="31">
          <cell r="A31" t="str">
            <v/>
          </cell>
          <cell r="C31" t="str">
            <v/>
          </cell>
          <cell r="D31" t="str">
            <v/>
          </cell>
          <cell r="F31" t="str">
            <v/>
          </cell>
        </row>
        <row r="32">
          <cell r="A32" t="str">
            <v/>
          </cell>
          <cell r="C32" t="str">
            <v/>
          </cell>
          <cell r="D32" t="str">
            <v/>
          </cell>
          <cell r="F32" t="str">
            <v/>
          </cell>
        </row>
        <row r="33">
          <cell r="A33" t="str">
            <v/>
          </cell>
          <cell r="C33" t="str">
            <v/>
          </cell>
          <cell r="D33" t="str">
            <v/>
          </cell>
          <cell r="F33" t="str">
            <v/>
          </cell>
        </row>
        <row r="34">
          <cell r="A34" t="str">
            <v/>
          </cell>
          <cell r="C34" t="str">
            <v/>
          </cell>
          <cell r="D34" t="str">
            <v/>
          </cell>
          <cell r="F34" t="str">
            <v/>
          </cell>
        </row>
        <row r="35">
          <cell r="A35" t="str">
            <v/>
          </cell>
          <cell r="C35" t="str">
            <v/>
          </cell>
          <cell r="D35" t="str">
            <v/>
          </cell>
          <cell r="F35" t="str">
            <v/>
          </cell>
        </row>
        <row r="36">
          <cell r="A36" t="str">
            <v/>
          </cell>
          <cell r="C36" t="str">
            <v/>
          </cell>
          <cell r="D36" t="str">
            <v/>
          </cell>
          <cell r="F36" t="str">
            <v/>
          </cell>
        </row>
        <row r="37">
          <cell r="A37" t="str">
            <v/>
          </cell>
          <cell r="C37" t="str">
            <v/>
          </cell>
          <cell r="D37" t="str">
            <v/>
          </cell>
          <cell r="F37" t="str">
            <v/>
          </cell>
        </row>
        <row r="38">
          <cell r="A38" t="str">
            <v/>
          </cell>
          <cell r="C38" t="str">
            <v/>
          </cell>
          <cell r="D38" t="str">
            <v/>
          </cell>
          <cell r="F38" t="str">
            <v/>
          </cell>
        </row>
        <row r="39">
          <cell r="A39" t="str">
            <v/>
          </cell>
          <cell r="C39" t="str">
            <v/>
          </cell>
          <cell r="D39" t="str">
            <v/>
          </cell>
          <cell r="F39" t="str">
            <v/>
          </cell>
        </row>
        <row r="40">
          <cell r="A40" t="str">
            <v/>
          </cell>
          <cell r="C40" t="str">
            <v/>
          </cell>
          <cell r="D40" t="str">
            <v/>
          </cell>
          <cell r="F40" t="str">
            <v/>
          </cell>
        </row>
        <row r="41">
          <cell r="A41" t="str">
            <v/>
          </cell>
          <cell r="C41" t="str">
            <v/>
          </cell>
          <cell r="D41" t="str">
            <v/>
          </cell>
          <cell r="F41" t="str">
            <v/>
          </cell>
        </row>
        <row r="42">
          <cell r="A42" t="str">
            <v/>
          </cell>
          <cell r="C42" t="str">
            <v/>
          </cell>
          <cell r="D42" t="str">
            <v/>
          </cell>
          <cell r="F42" t="str">
            <v/>
          </cell>
        </row>
        <row r="43">
          <cell r="A43" t="str">
            <v/>
          </cell>
          <cell r="C43" t="str">
            <v/>
          </cell>
          <cell r="D43" t="str">
            <v/>
          </cell>
          <cell r="F43" t="str">
            <v/>
          </cell>
        </row>
        <row r="44">
          <cell r="A44" t="str">
            <v/>
          </cell>
          <cell r="C44" t="str">
            <v/>
          </cell>
          <cell r="D44" t="str">
            <v/>
          </cell>
          <cell r="F44" t="str">
            <v/>
          </cell>
        </row>
        <row r="45">
          <cell r="A45" t="str">
            <v/>
          </cell>
          <cell r="C45" t="str">
            <v/>
          </cell>
          <cell r="D45" t="str">
            <v/>
          </cell>
          <cell r="F45" t="str">
            <v/>
          </cell>
        </row>
        <row r="46">
          <cell r="A46" t="str">
            <v/>
          </cell>
          <cell r="C46" t="str">
            <v/>
          </cell>
          <cell r="D46" t="str">
            <v/>
          </cell>
          <cell r="F46" t="str">
            <v/>
          </cell>
        </row>
        <row r="47">
          <cell r="A47" t="str">
            <v/>
          </cell>
          <cell r="C47" t="str">
            <v/>
          </cell>
          <cell r="D47" t="str">
            <v/>
          </cell>
          <cell r="F47" t="str">
            <v/>
          </cell>
        </row>
        <row r="48">
          <cell r="A48" t="str">
            <v/>
          </cell>
          <cell r="C48" t="str">
            <v/>
          </cell>
          <cell r="D48" t="str">
            <v/>
          </cell>
          <cell r="F48" t="str">
            <v/>
          </cell>
        </row>
        <row r="49">
          <cell r="A49" t="str">
            <v/>
          </cell>
          <cell r="C49" t="str">
            <v/>
          </cell>
          <cell r="D49" t="str">
            <v/>
          </cell>
          <cell r="F49" t="str">
            <v/>
          </cell>
        </row>
        <row r="50">
          <cell r="A50" t="str">
            <v/>
          </cell>
          <cell r="C50" t="str">
            <v/>
          </cell>
          <cell r="D50" t="str">
            <v/>
          </cell>
          <cell r="F50" t="str">
            <v/>
          </cell>
        </row>
        <row r="51">
          <cell r="A51" t="str">
            <v/>
          </cell>
          <cell r="C51" t="str">
            <v/>
          </cell>
          <cell r="D51" t="str">
            <v/>
          </cell>
          <cell r="F51" t="str">
            <v/>
          </cell>
        </row>
        <row r="52">
          <cell r="A52" t="str">
            <v/>
          </cell>
          <cell r="C52" t="str">
            <v/>
          </cell>
          <cell r="D52" t="str">
            <v/>
          </cell>
          <cell r="F52" t="str">
            <v/>
          </cell>
        </row>
        <row r="53">
          <cell r="A53" t="str">
            <v/>
          </cell>
          <cell r="C53" t="str">
            <v/>
          </cell>
          <cell r="D53" t="str">
            <v/>
          </cell>
          <cell r="F53" t="str">
            <v/>
          </cell>
        </row>
        <row r="54">
          <cell r="A54" t="str">
            <v/>
          </cell>
          <cell r="C54" t="str">
            <v/>
          </cell>
          <cell r="D54" t="str">
            <v/>
          </cell>
          <cell r="F54" t="str">
            <v/>
          </cell>
        </row>
        <row r="55">
          <cell r="A55" t="str">
            <v/>
          </cell>
          <cell r="C55" t="str">
            <v/>
          </cell>
          <cell r="D55" t="str">
            <v/>
          </cell>
          <cell r="F55" t="str">
            <v/>
          </cell>
        </row>
        <row r="56">
          <cell r="A56" t="str">
            <v/>
          </cell>
          <cell r="C56" t="str">
            <v/>
          </cell>
          <cell r="D56" t="str">
            <v/>
          </cell>
          <cell r="F56" t="str">
            <v/>
          </cell>
        </row>
        <row r="57">
          <cell r="A57" t="str">
            <v/>
          </cell>
          <cell r="C57" t="str">
            <v/>
          </cell>
          <cell r="D57" t="str">
            <v/>
          </cell>
          <cell r="F57" t="str">
            <v/>
          </cell>
        </row>
        <row r="58">
          <cell r="A58" t="str">
            <v/>
          </cell>
          <cell r="C58" t="str">
            <v/>
          </cell>
          <cell r="D58" t="str">
            <v/>
          </cell>
          <cell r="F58" t="str">
            <v/>
          </cell>
        </row>
        <row r="59">
          <cell r="A59" t="str">
            <v/>
          </cell>
          <cell r="C59" t="str">
            <v/>
          </cell>
          <cell r="D59" t="str">
            <v/>
          </cell>
          <cell r="F59" t="str">
            <v/>
          </cell>
        </row>
        <row r="60">
          <cell r="A60" t="str">
            <v/>
          </cell>
          <cell r="C60" t="str">
            <v/>
          </cell>
          <cell r="D60" t="str">
            <v/>
          </cell>
          <cell r="F60" t="str">
            <v/>
          </cell>
        </row>
        <row r="61">
          <cell r="A61" t="str">
            <v/>
          </cell>
          <cell r="C61" t="str">
            <v/>
          </cell>
          <cell r="D61" t="str">
            <v/>
          </cell>
          <cell r="F61" t="str">
            <v/>
          </cell>
        </row>
        <row r="62">
          <cell r="A62" t="str">
            <v/>
          </cell>
          <cell r="C62" t="str">
            <v/>
          </cell>
          <cell r="D62" t="str">
            <v/>
          </cell>
          <cell r="F62" t="str">
            <v/>
          </cell>
        </row>
        <row r="63">
          <cell r="A63" t="str">
            <v/>
          </cell>
          <cell r="C63" t="str">
            <v/>
          </cell>
          <cell r="D63" t="str">
            <v/>
          </cell>
          <cell r="F63" t="str">
            <v/>
          </cell>
        </row>
        <row r="64">
          <cell r="A64" t="str">
            <v/>
          </cell>
          <cell r="C64" t="str">
            <v/>
          </cell>
          <cell r="D64" t="str">
            <v/>
          </cell>
          <cell r="F64" t="str">
            <v/>
          </cell>
        </row>
        <row r="65">
          <cell r="A65" t="str">
            <v/>
          </cell>
          <cell r="C65" t="str">
            <v/>
          </cell>
          <cell r="D65" t="str">
            <v/>
          </cell>
          <cell r="F65" t="str">
            <v/>
          </cell>
        </row>
        <row r="66">
          <cell r="A66" t="str">
            <v/>
          </cell>
          <cell r="C66" t="str">
            <v/>
          </cell>
          <cell r="D66" t="str">
            <v/>
          </cell>
          <cell r="F66" t="str">
            <v/>
          </cell>
        </row>
        <row r="67">
          <cell r="A67" t="str">
            <v/>
          </cell>
          <cell r="C67" t="str">
            <v/>
          </cell>
          <cell r="D67" t="str">
            <v/>
          </cell>
          <cell r="F67" t="str">
            <v/>
          </cell>
        </row>
        <row r="68">
          <cell r="A68" t="str">
            <v/>
          </cell>
          <cell r="C68" t="str">
            <v/>
          </cell>
          <cell r="D68" t="str">
            <v/>
          </cell>
          <cell r="F68" t="str">
            <v/>
          </cell>
        </row>
        <row r="69">
          <cell r="A69" t="str">
            <v/>
          </cell>
          <cell r="C69" t="str">
            <v/>
          </cell>
          <cell r="D69" t="str">
            <v/>
          </cell>
          <cell r="F69" t="str">
            <v/>
          </cell>
        </row>
        <row r="70">
          <cell r="A70" t="str">
            <v/>
          </cell>
          <cell r="C70" t="str">
            <v/>
          </cell>
          <cell r="D70" t="str">
            <v/>
          </cell>
          <cell r="F70" t="str">
            <v/>
          </cell>
        </row>
        <row r="71">
          <cell r="A71" t="str">
            <v/>
          </cell>
          <cell r="C71" t="str">
            <v/>
          </cell>
          <cell r="D71" t="str">
            <v/>
          </cell>
          <cell r="F71" t="str">
            <v/>
          </cell>
        </row>
        <row r="72">
          <cell r="A72" t="str">
            <v/>
          </cell>
          <cell r="C72" t="str">
            <v/>
          </cell>
          <cell r="D72" t="str">
            <v/>
          </cell>
          <cell r="F72" t="str">
            <v/>
          </cell>
        </row>
        <row r="73">
          <cell r="A73" t="str">
            <v/>
          </cell>
          <cell r="C73" t="str">
            <v/>
          </cell>
          <cell r="D73" t="str">
            <v/>
          </cell>
          <cell r="F73" t="str">
            <v/>
          </cell>
        </row>
        <row r="74">
          <cell r="A74" t="str">
            <v/>
          </cell>
          <cell r="C74" t="str">
            <v/>
          </cell>
          <cell r="D74" t="str">
            <v/>
          </cell>
          <cell r="F74" t="str">
            <v/>
          </cell>
        </row>
        <row r="75">
          <cell r="A75" t="str">
            <v/>
          </cell>
          <cell r="C75" t="str">
            <v/>
          </cell>
          <cell r="D75" t="str">
            <v/>
          </cell>
          <cell r="F75" t="str">
            <v/>
          </cell>
        </row>
        <row r="76">
          <cell r="A76" t="str">
            <v/>
          </cell>
          <cell r="C76" t="str">
            <v/>
          </cell>
          <cell r="D76" t="str">
            <v/>
          </cell>
          <cell r="F76" t="str">
            <v/>
          </cell>
        </row>
        <row r="77">
          <cell r="A77" t="str">
            <v/>
          </cell>
          <cell r="C77" t="str">
            <v/>
          </cell>
          <cell r="D77" t="str">
            <v/>
          </cell>
          <cell r="F77" t="str">
            <v/>
          </cell>
        </row>
        <row r="78">
          <cell r="A78" t="str">
            <v/>
          </cell>
          <cell r="C78" t="str">
            <v/>
          </cell>
          <cell r="D78" t="str">
            <v/>
          </cell>
          <cell r="F78" t="str">
            <v/>
          </cell>
        </row>
        <row r="79">
          <cell r="A79" t="str">
            <v/>
          </cell>
          <cell r="C79" t="str">
            <v/>
          </cell>
          <cell r="D79" t="str">
            <v/>
          </cell>
          <cell r="F79" t="str">
            <v/>
          </cell>
        </row>
        <row r="80">
          <cell r="A80" t="str">
            <v/>
          </cell>
          <cell r="C80" t="str">
            <v/>
          </cell>
          <cell r="D80" t="str">
            <v/>
          </cell>
          <cell r="F80" t="str">
            <v/>
          </cell>
        </row>
        <row r="81">
          <cell r="A81" t="str">
            <v/>
          </cell>
          <cell r="C81" t="str">
            <v/>
          </cell>
          <cell r="D81" t="str">
            <v/>
          </cell>
          <cell r="F81" t="str">
            <v/>
          </cell>
        </row>
        <row r="82">
          <cell r="A82" t="str">
            <v/>
          </cell>
          <cell r="C82" t="str">
            <v/>
          </cell>
          <cell r="D82" t="str">
            <v/>
          </cell>
          <cell r="F82" t="str">
            <v/>
          </cell>
        </row>
        <row r="83">
          <cell r="A83" t="str">
            <v/>
          </cell>
          <cell r="C83" t="str">
            <v/>
          </cell>
          <cell r="D83" t="str">
            <v/>
          </cell>
          <cell r="F83" t="str">
            <v/>
          </cell>
        </row>
        <row r="84">
          <cell r="A84" t="str">
            <v/>
          </cell>
          <cell r="C84" t="str">
            <v/>
          </cell>
          <cell r="D84" t="str">
            <v/>
          </cell>
          <cell r="F84" t="str">
            <v/>
          </cell>
        </row>
        <row r="85">
          <cell r="A85" t="str">
            <v/>
          </cell>
          <cell r="C85" t="str">
            <v/>
          </cell>
          <cell r="D85" t="str">
            <v/>
          </cell>
          <cell r="F85" t="str">
            <v/>
          </cell>
        </row>
        <row r="86">
          <cell r="A86" t="str">
            <v/>
          </cell>
          <cell r="C86" t="str">
            <v/>
          </cell>
          <cell r="D86" t="str">
            <v/>
          </cell>
          <cell r="F86" t="str">
            <v/>
          </cell>
        </row>
        <row r="87">
          <cell r="A87" t="str">
            <v/>
          </cell>
          <cell r="C87" t="str">
            <v/>
          </cell>
          <cell r="D87" t="str">
            <v/>
          </cell>
          <cell r="F87" t="str">
            <v/>
          </cell>
        </row>
        <row r="88">
          <cell r="A88" t="str">
            <v/>
          </cell>
          <cell r="C88" t="str">
            <v/>
          </cell>
          <cell r="D88" t="str">
            <v/>
          </cell>
          <cell r="F88" t="str">
            <v/>
          </cell>
        </row>
        <row r="89">
          <cell r="A89" t="str">
            <v/>
          </cell>
          <cell r="C89" t="str">
            <v/>
          </cell>
          <cell r="D89" t="str">
            <v/>
          </cell>
          <cell r="F89" t="str">
            <v/>
          </cell>
        </row>
        <row r="90">
          <cell r="A90" t="str">
            <v/>
          </cell>
          <cell r="C90" t="str">
            <v/>
          </cell>
          <cell r="D90" t="str">
            <v/>
          </cell>
          <cell r="F90" t="str">
            <v/>
          </cell>
        </row>
        <row r="91">
          <cell r="A91" t="str">
            <v/>
          </cell>
          <cell r="C91" t="str">
            <v/>
          </cell>
          <cell r="D91" t="str">
            <v/>
          </cell>
          <cell r="F91" t="str">
            <v/>
          </cell>
        </row>
        <row r="92">
          <cell r="A92" t="str">
            <v/>
          </cell>
          <cell r="C92" t="str">
            <v/>
          </cell>
          <cell r="D92" t="str">
            <v/>
          </cell>
          <cell r="F92" t="str">
            <v/>
          </cell>
        </row>
        <row r="93">
          <cell r="A93" t="str">
            <v/>
          </cell>
          <cell r="C93" t="str">
            <v/>
          </cell>
          <cell r="D93" t="str">
            <v/>
          </cell>
          <cell r="F93" t="str">
            <v/>
          </cell>
        </row>
        <row r="94">
          <cell r="A94" t="str">
            <v/>
          </cell>
          <cell r="C94" t="str">
            <v/>
          </cell>
          <cell r="D94" t="str">
            <v/>
          </cell>
          <cell r="F94" t="str">
            <v/>
          </cell>
        </row>
        <row r="95">
          <cell r="A95" t="str">
            <v/>
          </cell>
          <cell r="C95" t="str">
            <v/>
          </cell>
          <cell r="D95" t="str">
            <v/>
          </cell>
          <cell r="F95" t="str">
            <v/>
          </cell>
        </row>
        <row r="96">
          <cell r="A96" t="str">
            <v/>
          </cell>
          <cell r="C96" t="str">
            <v/>
          </cell>
          <cell r="D96" t="str">
            <v/>
          </cell>
          <cell r="F96" t="str">
            <v/>
          </cell>
        </row>
        <row r="97">
          <cell r="A97" t="str">
            <v/>
          </cell>
          <cell r="C97" t="str">
            <v/>
          </cell>
          <cell r="D97" t="str">
            <v/>
          </cell>
          <cell r="F97" t="str">
            <v/>
          </cell>
        </row>
        <row r="98">
          <cell r="A98" t="str">
            <v/>
          </cell>
          <cell r="C98" t="str">
            <v/>
          </cell>
          <cell r="D98" t="str">
            <v/>
          </cell>
          <cell r="F98" t="str">
            <v/>
          </cell>
        </row>
        <row r="99">
          <cell r="A99" t="str">
            <v/>
          </cell>
          <cell r="C99" t="str">
            <v/>
          </cell>
          <cell r="D99" t="str">
            <v/>
          </cell>
          <cell r="F99" t="str">
            <v/>
          </cell>
        </row>
        <row r="100">
          <cell r="A100" t="str">
            <v/>
          </cell>
          <cell r="C100" t="str">
            <v/>
          </cell>
          <cell r="D100" t="str">
            <v/>
          </cell>
          <cell r="F100" t="str">
            <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ot de passe"/>
      <sheetName val="Notice"/>
      <sheetName val="Salariés"/>
      <sheetName val="Tableau de bord"/>
      <sheetName val="Compétences"/>
      <sheetName val="Analyse"/>
    </sheetNames>
    <sheetDataSet>
      <sheetData sheetId="0" refreshError="1"/>
      <sheetData sheetId="1" refreshError="1"/>
      <sheetData sheetId="2" refreshError="1"/>
      <sheetData sheetId="3" refreshError="1"/>
      <sheetData sheetId="4" refreshError="1"/>
      <sheetData sheetId="5">
        <row r="4">
          <cell r="F4" t="str">
            <v>Adaptabilité</v>
          </cell>
          <cell r="G4">
            <v>3</v>
          </cell>
          <cell r="H4">
            <v>1</v>
          </cell>
        </row>
        <row r="5">
          <cell r="F5" t="str">
            <v>Créativité</v>
          </cell>
          <cell r="G5">
            <v>1</v>
          </cell>
          <cell r="H5">
            <v>4</v>
          </cell>
        </row>
        <row r="6">
          <cell r="F6" t="str">
            <v>Efficacité</v>
          </cell>
          <cell r="G6">
            <v>4</v>
          </cell>
          <cell r="H6">
            <v>1</v>
          </cell>
        </row>
        <row r="7">
          <cell r="F7" t="str">
            <v>Remise en question</v>
          </cell>
          <cell r="G7">
            <v>3</v>
          </cell>
          <cell r="H7">
            <v>2</v>
          </cell>
        </row>
        <row r="8">
          <cell r="F8" t="str">
            <v>Responsabilité</v>
          </cell>
          <cell r="G8">
            <v>1</v>
          </cell>
          <cell r="H8">
            <v>1</v>
          </cell>
        </row>
        <row r="17">
          <cell r="F17" t="str">
            <v>Allemand</v>
          </cell>
          <cell r="G17">
            <v>1</v>
          </cell>
          <cell r="H17">
            <v>4</v>
          </cell>
        </row>
        <row r="18">
          <cell r="F18" t="str">
            <v>Analyse des données</v>
          </cell>
          <cell r="G18">
            <v>4</v>
          </cell>
          <cell r="H18">
            <v>1</v>
          </cell>
        </row>
        <row r="19">
          <cell r="F19" t="str">
            <v>Conduite du changement</v>
          </cell>
          <cell r="G19">
            <v>4</v>
          </cell>
          <cell r="H19">
            <v>4</v>
          </cell>
        </row>
        <row r="20">
          <cell r="F20" t="str">
            <v>Optimisation des processus</v>
          </cell>
          <cell r="G20">
            <v>4</v>
          </cell>
          <cell r="H20">
            <v>2</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ABCD53A-4EDF-8D45-B491-B897E999BD04}" name="Tableau13" displayName="Tableau13" ref="A2:G15" totalsRowShown="0" headerRowDxfId="17" dataDxfId="16">
  <autoFilter ref="A2:G15" xr:uid="{D00FA8AE-40E6-8341-984F-DFC1690DA15E}"/>
  <tableColumns count="7">
    <tableColumn id="1" xr3:uid="{C07A4072-56DA-AE4C-A5F5-09B795BE468D}" name="Nom" dataDxfId="15"/>
    <tableColumn id="2" xr3:uid="{5081C1D0-7B93-D140-B2D1-E287888BA7CE}" name="Prénom" dataDxfId="14"/>
    <tableColumn id="3" xr3:uid="{9726189D-99B9-3949-9A7D-BB71B1169A20}" name="Code postal" dataDxfId="13"/>
    <tableColumn id="4" xr3:uid="{8D021D95-C486-494B-B595-CD869FC1E9DB}" name="Ville" dataDxfId="12"/>
    <tableColumn id="5" xr3:uid="{53E48F84-2C48-FE49-BA5F-05D3DEB7B4FB}" name="Combiner du texte avec &amp;_x000a_&gt; &quot;NOM Prénom&quot;" dataDxfId="11"/>
    <tableColumn id="6" xr3:uid="{40D21F7D-8737-D84E-A8A7-144C1594D6A0}" name="Combiner avec &amp; et SI_x000a_&gt; &quot;CP - VILLE&quot;" dataDxfId="10"/>
    <tableColumn id="7" xr3:uid="{FDAAA6A7-36CA-144A-9679-13D64EC100C7}" name="Combiner du texte avec JOINDRE.TEXTE_x000a_&gt; &quot;NOM / Prénom / CP / VILLE&quot;" dataDxfId="9"/>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8D48220-B816-CA41-8C46-500E1A4CA05D}" name="Tableau134" displayName="Tableau134" ref="A19:G32" totalsRowShown="0" headerRowDxfId="8" dataDxfId="7">
  <autoFilter ref="A19:G32" xr:uid="{48D48220-B816-CA41-8C46-500E1A4CA05D}"/>
  <tableColumns count="7">
    <tableColumn id="1" xr3:uid="{9D5784D4-3107-FB44-9191-1DDECBD3753E}" name="Nom" dataDxfId="6"/>
    <tableColumn id="2" xr3:uid="{D2BB2C98-507C-AB40-A5B3-F88599121D5C}" name="Prénom" dataDxfId="5"/>
    <tableColumn id="3" xr3:uid="{431E75AB-E604-BC47-B599-364CE9ADC576}" name="Code postal" dataDxfId="4"/>
    <tableColumn id="4" xr3:uid="{4F6227FB-8545-EA4A-B719-DC42DB7AA2F9}" name="Ville" dataDxfId="3"/>
    <tableColumn id="5" xr3:uid="{AFA29CB7-5764-F24C-9BC4-58EA03746C08}" name="Combiner du texte avec &amp;_x000a_&gt; &quot;NOM Prénom&quot;" dataDxfId="2">
      <calculatedColumnFormula>Tableau134[[#This Row],[Nom]]&amp;" "&amp;Tableau134[[#This Row],[Prénom]]</calculatedColumnFormula>
    </tableColumn>
    <tableColumn id="6" xr3:uid="{AE776C10-F7A5-D844-BE9F-A18AE50D0391}" name="Combiner du texte avec &amp; et SI_x000a_&gt; &quot;CP - VILLE&quot;" dataDxfId="1">
      <calculatedColumnFormula>IF(Tableau134[[#This Row],[Code postal]]="","",Tableau134[[#This Row],[Code postal]]&amp;" - "&amp;Tableau134[[#This Row],[Ville]])</calculatedColumnFormula>
    </tableColumn>
    <tableColumn id="7" xr3:uid="{CC2483A2-1160-D945-A984-41A83B13DB29}" name="Combiner du texte avec JOINDRE.TEXTE_x000a_&gt; &quot;NOM / Prénom / CP / VILLE&quot;" dataDxfId="0">
      <calculatedColumnFormula>_xlfn.TEXTJOIN(" / ",TRUE,Tableau134[[#This Row],[Nom]:[Ville]])</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morpheus-formation.fr/formation/excel/avance/" TargetMode="External"/><Relationship Id="rId2" Type="http://schemas.openxmlformats.org/officeDocument/2006/relationships/hyperlink" Target="https://www.morpheus-formation.fr/formation/excel/intermediaire/" TargetMode="External"/><Relationship Id="rId1" Type="http://schemas.openxmlformats.org/officeDocument/2006/relationships/hyperlink" Target="https://www.morpheus-formation.fr/formation/excel/debutant/" TargetMode="External"/><Relationship Id="rId5" Type="http://schemas.openxmlformats.org/officeDocument/2006/relationships/drawing" Target="../drawings/drawing1.xml"/><Relationship Id="rId4" Type="http://schemas.openxmlformats.org/officeDocument/2006/relationships/hyperlink" Target="https://www.morpheus-formation.fr/excel/"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FD12DB-EEA9-9947-8804-A8728953A497}">
  <sheetPr>
    <tabColor rgb="FF00518B"/>
  </sheetPr>
  <dimension ref="B2:E15"/>
  <sheetViews>
    <sheetView showGridLines="0" tabSelected="1" zoomScaleNormal="100" workbookViewId="0"/>
  </sheetViews>
  <sheetFormatPr baseColWidth="10" defaultRowHeight="15"/>
  <cols>
    <col min="1" max="1" width="2.83203125" style="43" customWidth="1"/>
    <col min="2" max="2" width="40.83203125" style="43" customWidth="1"/>
    <col min="3" max="3" width="10.83203125" style="43" customWidth="1"/>
    <col min="4" max="4" width="25.83203125" style="43" customWidth="1"/>
    <col min="5" max="5" width="100.83203125" style="43" customWidth="1"/>
    <col min="6" max="16384" width="10.83203125" style="43"/>
  </cols>
  <sheetData>
    <row r="2" spans="2:5" ht="50" customHeight="1"/>
    <row r="3" spans="2:5" ht="50" customHeight="1"/>
    <row r="4" spans="2:5" ht="40" customHeight="1" thickBot="1"/>
    <row r="5" spans="2:5" ht="30" customHeight="1" thickBot="1">
      <c r="B5" s="44" t="s">
        <v>109</v>
      </c>
      <c r="D5" s="45" t="s">
        <v>110</v>
      </c>
      <c r="E5" s="46"/>
    </row>
    <row r="6" spans="2:5" ht="30" customHeight="1" thickBot="1">
      <c r="B6" s="47" t="s">
        <v>111</v>
      </c>
      <c r="D6" s="48" t="s">
        <v>112</v>
      </c>
      <c r="E6" s="49" t="s">
        <v>113</v>
      </c>
    </row>
    <row r="7" spans="2:5" ht="30" customHeight="1" thickBot="1">
      <c r="D7" s="50"/>
      <c r="E7" s="51"/>
    </row>
    <row r="8" spans="2:5" ht="30" customHeight="1" thickBot="1">
      <c r="B8" s="44" t="s">
        <v>114</v>
      </c>
      <c r="D8" s="50"/>
      <c r="E8" s="51"/>
    </row>
    <row r="9" spans="2:5" ht="30" customHeight="1" thickBot="1">
      <c r="B9" s="47" t="s">
        <v>111</v>
      </c>
      <c r="D9" s="50"/>
      <c r="E9" s="51"/>
    </row>
    <row r="10" spans="2:5" ht="30" customHeight="1" thickBot="1">
      <c r="D10" s="50"/>
      <c r="E10" s="51"/>
    </row>
    <row r="11" spans="2:5" ht="30" customHeight="1" thickBot="1">
      <c r="B11" s="44" t="s">
        <v>115</v>
      </c>
      <c r="D11" s="52"/>
      <c r="E11" s="53"/>
    </row>
    <row r="12" spans="2:5" ht="30" customHeight="1" thickBot="1">
      <c r="B12" s="47" t="s">
        <v>111</v>
      </c>
      <c r="D12" s="54" t="s">
        <v>116</v>
      </c>
      <c r="E12" s="55" t="s">
        <v>117</v>
      </c>
    </row>
    <row r="13" spans="2:5" ht="30" customHeight="1" thickBot="1">
      <c r="D13" s="52"/>
      <c r="E13" s="53"/>
    </row>
    <row r="14" spans="2:5" ht="30" customHeight="1" thickBot="1">
      <c r="B14" s="44" t="s">
        <v>118</v>
      </c>
      <c r="D14" s="54" t="s">
        <v>119</v>
      </c>
      <c r="E14" s="55" t="s">
        <v>120</v>
      </c>
    </row>
    <row r="15" spans="2:5" ht="30" customHeight="1" thickBot="1">
      <c r="B15" s="47" t="s">
        <v>111</v>
      </c>
      <c r="D15" s="56"/>
      <c r="E15" s="57"/>
    </row>
  </sheetData>
  <sheetProtection algorithmName="SHA-512" hashValue="ZOCytuDKgG52eWDlHuDudbUzL3KIjM1aOpkjbi9nPvA7P/k4BFM0b9eKGu/9vTGBkgt7Bmh0nIR87nvabwyIKA==" saltValue="LD6f8GQ+nunrQZSZXc8wqA==" spinCount="100000" sheet="1" selectLockedCells="1"/>
  <mergeCells count="7">
    <mergeCell ref="D5:E5"/>
    <mergeCell ref="D6:D11"/>
    <mergeCell ref="E6:E11"/>
    <mergeCell ref="D12:D13"/>
    <mergeCell ref="E12:E13"/>
    <mergeCell ref="D14:D15"/>
    <mergeCell ref="E14:E15"/>
  </mergeCells>
  <hyperlinks>
    <hyperlink ref="B6" r:id="rId1" tooltip="Découvrir les programmes" xr:uid="{B782F930-940F-1C42-8DB2-784FE9B387F4}"/>
    <hyperlink ref="B9" r:id="rId2" tooltip="Découvrir les programmes" xr:uid="{B469955F-DB8F-D240-A74D-9F5BB865B6EC}"/>
    <hyperlink ref="B12" r:id="rId3" tooltip="Découvrir les programmes" xr:uid="{CA1446AF-0DCD-5046-91A2-1EF677CD1118}"/>
    <hyperlink ref="B15" r:id="rId4" tooltip="Découvrir les programmes" xr:uid="{584A42D8-4B42-0444-AEB3-8F96385211ED}"/>
  </hyperlinks>
  <pageMargins left="0.7" right="0.7" top="0.75" bottom="0.75" header="0.3" footer="0.3"/>
  <pageSetup paperSize="9" orientation="portrait" horizontalDpi="0" verticalDpi="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0CD5B-29EC-4A47-A925-CC020BFA38AB}">
  <sheetPr>
    <tabColor theme="8" tint="0.79998168889431442"/>
  </sheetPr>
  <dimension ref="A1:G32"/>
  <sheetViews>
    <sheetView showGridLines="0" workbookViewId="0">
      <selection activeCell="E3" sqref="E3"/>
    </sheetView>
  </sheetViews>
  <sheetFormatPr baseColWidth="10" defaultRowHeight="16"/>
  <cols>
    <col min="1" max="4" width="15.83203125" style="1" customWidth="1"/>
    <col min="5" max="5" width="30.83203125" style="1" customWidth="1"/>
    <col min="6" max="6" width="30.83203125" customWidth="1"/>
    <col min="7" max="7" width="40.83203125" style="1" customWidth="1"/>
    <col min="8" max="16384" width="10.83203125" style="1"/>
  </cols>
  <sheetData>
    <row r="1" spans="1:7">
      <c r="A1" s="41" t="s">
        <v>35</v>
      </c>
      <c r="B1" s="41"/>
      <c r="C1" s="41"/>
      <c r="D1" s="41"/>
      <c r="E1" s="41"/>
      <c r="F1" s="41"/>
      <c r="G1" s="41"/>
    </row>
    <row r="2" spans="1:7" ht="34">
      <c r="A2" s="2" t="s">
        <v>1</v>
      </c>
      <c r="B2" s="3" t="s">
        <v>2</v>
      </c>
      <c r="C2" s="3" t="s">
        <v>4</v>
      </c>
      <c r="D2" s="4" t="s">
        <v>3</v>
      </c>
      <c r="E2" s="8" t="s">
        <v>37</v>
      </c>
      <c r="F2" s="9" t="s">
        <v>39</v>
      </c>
      <c r="G2" s="10" t="s">
        <v>77</v>
      </c>
    </row>
    <row r="3" spans="1:7">
      <c r="A3" s="5" t="s">
        <v>24</v>
      </c>
      <c r="B3" s="6" t="s">
        <v>14</v>
      </c>
      <c r="C3" s="6">
        <v>57000</v>
      </c>
      <c r="D3" s="7" t="s">
        <v>6</v>
      </c>
      <c r="E3" s="5"/>
      <c r="F3" s="6"/>
      <c r="G3" s="7"/>
    </row>
    <row r="4" spans="1:7">
      <c r="A4" s="5" t="s">
        <v>25</v>
      </c>
      <c r="B4" s="6" t="s">
        <v>15</v>
      </c>
      <c r="C4" s="6">
        <v>75000</v>
      </c>
      <c r="D4" s="7" t="s">
        <v>7</v>
      </c>
      <c r="E4" s="5"/>
      <c r="F4" s="6"/>
      <c r="G4" s="7"/>
    </row>
    <row r="5" spans="1:7">
      <c r="A5" s="5" t="s">
        <v>26</v>
      </c>
      <c r="B5" s="6" t="s">
        <v>16</v>
      </c>
      <c r="C5" s="6">
        <v>54000</v>
      </c>
      <c r="D5" s="7" t="s">
        <v>8</v>
      </c>
      <c r="E5" s="5"/>
      <c r="F5" s="6"/>
      <c r="G5" s="7"/>
    </row>
    <row r="6" spans="1:7">
      <c r="A6" s="5" t="s">
        <v>27</v>
      </c>
      <c r="B6" s="6" t="s">
        <v>17</v>
      </c>
      <c r="C6" s="6">
        <v>69000</v>
      </c>
      <c r="D6" s="7" t="s">
        <v>9</v>
      </c>
      <c r="E6" s="5"/>
      <c r="F6" s="6"/>
      <c r="G6" s="7"/>
    </row>
    <row r="7" spans="1:7">
      <c r="A7" s="5" t="s">
        <v>28</v>
      </c>
      <c r="B7" s="6" t="s">
        <v>18</v>
      </c>
      <c r="C7" s="6">
        <v>13000</v>
      </c>
      <c r="D7" s="7" t="s">
        <v>10</v>
      </c>
      <c r="E7" s="5"/>
      <c r="F7" s="6"/>
      <c r="G7" s="7"/>
    </row>
    <row r="8" spans="1:7">
      <c r="A8" s="5" t="s">
        <v>29</v>
      </c>
      <c r="B8" s="6" t="s">
        <v>19</v>
      </c>
      <c r="C8" s="6">
        <v>59000</v>
      </c>
      <c r="D8" s="7" t="s">
        <v>11</v>
      </c>
      <c r="E8" s="5"/>
      <c r="F8" s="6"/>
      <c r="G8" s="7"/>
    </row>
    <row r="9" spans="1:7">
      <c r="A9" s="5" t="s">
        <v>30</v>
      </c>
      <c r="B9" s="6" t="s">
        <v>20</v>
      </c>
      <c r="C9" s="6">
        <v>33000</v>
      </c>
      <c r="D9" s="7" t="s">
        <v>5</v>
      </c>
      <c r="E9" s="5"/>
      <c r="F9" s="6"/>
      <c r="G9" s="7"/>
    </row>
    <row r="10" spans="1:7">
      <c r="A10" s="5" t="s">
        <v>31</v>
      </c>
      <c r="B10" s="6" t="s">
        <v>21</v>
      </c>
      <c r="C10" s="6">
        <v>31000</v>
      </c>
      <c r="D10" s="7" t="s">
        <v>12</v>
      </c>
      <c r="E10" s="5"/>
      <c r="F10" s="6"/>
      <c r="G10" s="7"/>
    </row>
    <row r="11" spans="1:7">
      <c r="A11" s="5" t="s">
        <v>32</v>
      </c>
      <c r="B11" s="6" t="s">
        <v>22</v>
      </c>
      <c r="C11" s="6">
        <v>44000</v>
      </c>
      <c r="D11" s="7" t="s">
        <v>13</v>
      </c>
      <c r="E11" s="5"/>
      <c r="F11" s="6"/>
      <c r="G11" s="7"/>
    </row>
    <row r="12" spans="1:7">
      <c r="A12" s="5" t="s">
        <v>33</v>
      </c>
      <c r="B12" s="6" t="s">
        <v>23</v>
      </c>
      <c r="C12" s="6">
        <v>67000</v>
      </c>
      <c r="D12" s="7" t="s">
        <v>34</v>
      </c>
      <c r="E12" s="5"/>
      <c r="F12" s="6"/>
      <c r="G12" s="7"/>
    </row>
    <row r="13" spans="1:7">
      <c r="A13" s="5"/>
      <c r="B13" s="6"/>
      <c r="C13" s="6"/>
      <c r="D13" s="7"/>
      <c r="E13" s="5"/>
      <c r="F13" s="6"/>
      <c r="G13" s="7"/>
    </row>
    <row r="14" spans="1:7">
      <c r="A14" s="5"/>
      <c r="B14" s="6"/>
      <c r="C14" s="6"/>
      <c r="D14" s="7"/>
      <c r="E14" s="5"/>
      <c r="F14" s="6"/>
      <c r="G14" s="7"/>
    </row>
    <row r="15" spans="1:7">
      <c r="A15" s="5"/>
      <c r="B15" s="6"/>
      <c r="C15" s="6"/>
      <c r="D15" s="7"/>
      <c r="E15" s="5"/>
      <c r="F15" s="6"/>
      <c r="G15" s="7"/>
    </row>
    <row r="18" spans="1:7">
      <c r="A18" s="41" t="s">
        <v>36</v>
      </c>
      <c r="B18" s="41"/>
      <c r="C18" s="41"/>
      <c r="D18" s="41"/>
      <c r="E18" s="41"/>
      <c r="F18" s="41"/>
      <c r="G18" s="41"/>
    </row>
    <row r="19" spans="1:7" ht="34">
      <c r="A19" s="2" t="s">
        <v>1</v>
      </c>
      <c r="B19" s="3" t="s">
        <v>2</v>
      </c>
      <c r="C19" s="3" t="s">
        <v>4</v>
      </c>
      <c r="D19" s="4" t="s">
        <v>3</v>
      </c>
      <c r="E19" s="8" t="s">
        <v>37</v>
      </c>
      <c r="F19" s="9" t="s">
        <v>38</v>
      </c>
      <c r="G19" s="10" t="s">
        <v>77</v>
      </c>
    </row>
    <row r="20" spans="1:7">
      <c r="A20" s="5" t="s">
        <v>24</v>
      </c>
      <c r="B20" s="6" t="s">
        <v>14</v>
      </c>
      <c r="C20" s="6">
        <v>57000</v>
      </c>
      <c r="D20" s="7" t="s">
        <v>6</v>
      </c>
      <c r="E20" s="5" t="str">
        <f>Tableau134[[#This Row],[Nom]]&amp;" "&amp;Tableau134[[#This Row],[Prénom]]</f>
        <v>LAMBERT Mickaël</v>
      </c>
      <c r="F20" s="6" t="str">
        <f>IF(Tableau134[[#This Row],[Code postal]]="","",Tableau134[[#This Row],[Code postal]]&amp;" - "&amp;Tableau134[[#This Row],[Ville]])</f>
        <v>57000 - METZ</v>
      </c>
      <c r="G20" s="7" t="str">
        <f>_xlfn.TEXTJOIN(" / ",TRUE,Tableau134[[#This Row],[Nom]:[Ville]])</f>
        <v>LAMBERT / Mickaël / 57000 / METZ</v>
      </c>
    </row>
    <row r="21" spans="1:7">
      <c r="A21" s="5" t="s">
        <v>25</v>
      </c>
      <c r="B21" s="6" t="s">
        <v>15</v>
      </c>
      <c r="C21" s="6">
        <v>75000</v>
      </c>
      <c r="D21" s="7" t="s">
        <v>7</v>
      </c>
      <c r="E21" s="5" t="str">
        <f>Tableau134[[#This Row],[Nom]]&amp;" "&amp;Tableau134[[#This Row],[Prénom]]</f>
        <v>BRUGIÈRE Dylan</v>
      </c>
      <c r="F21" s="6" t="str">
        <f>IF(Tableau134[[#This Row],[Code postal]]="","",Tableau134[[#This Row],[Code postal]]&amp;" - "&amp;Tableau134[[#This Row],[Ville]])</f>
        <v>75000 - PARIS</v>
      </c>
      <c r="G21" s="7" t="str">
        <f>_xlfn.TEXTJOIN(" / ",TRUE,Tableau134[[#This Row],[Nom]:[Ville]])</f>
        <v>BRUGIÈRE / Dylan / 75000 / PARIS</v>
      </c>
    </row>
    <row r="22" spans="1:7">
      <c r="A22" s="5" t="s">
        <v>26</v>
      </c>
      <c r="B22" s="6" t="s">
        <v>16</v>
      </c>
      <c r="C22" s="6">
        <v>54000</v>
      </c>
      <c r="D22" s="7" t="s">
        <v>8</v>
      </c>
      <c r="E22" s="5" t="str">
        <f>Tableau134[[#This Row],[Nom]]&amp;" "&amp;Tableau134[[#This Row],[Prénom]]</f>
        <v>BOURBEAU Jean-Luc</v>
      </c>
      <c r="F22" s="6" t="str">
        <f>IF(Tableau134[[#This Row],[Code postal]]="","",Tableau134[[#This Row],[Code postal]]&amp;" - "&amp;Tableau134[[#This Row],[Ville]])</f>
        <v>54000 - NANCY</v>
      </c>
      <c r="G22" s="7" t="str">
        <f>_xlfn.TEXTJOIN(" / ",TRUE,Tableau134[[#This Row],[Nom]:[Ville]])</f>
        <v>BOURBEAU / Jean-Luc / 54000 / NANCY</v>
      </c>
    </row>
    <row r="23" spans="1:7">
      <c r="A23" s="5" t="s">
        <v>27</v>
      </c>
      <c r="B23" s="6" t="s">
        <v>17</v>
      </c>
      <c r="C23" s="6">
        <v>69000</v>
      </c>
      <c r="D23" s="7" t="s">
        <v>9</v>
      </c>
      <c r="E23" s="5" t="str">
        <f>Tableau134[[#This Row],[Nom]]&amp;" "&amp;Tableau134[[#This Row],[Prénom]]</f>
        <v>RAPACE William</v>
      </c>
      <c r="F23" s="6" t="str">
        <f>IF(Tableau134[[#This Row],[Code postal]]="","",Tableau134[[#This Row],[Code postal]]&amp;" - "&amp;Tableau134[[#This Row],[Ville]])</f>
        <v>69000 - LYON</v>
      </c>
      <c r="G23" s="7" t="str">
        <f>_xlfn.TEXTJOIN(" / ",TRUE,Tableau134[[#This Row],[Nom]:[Ville]])</f>
        <v>RAPACE / William / 69000 / LYON</v>
      </c>
    </row>
    <row r="24" spans="1:7">
      <c r="A24" s="5" t="s">
        <v>28</v>
      </c>
      <c r="B24" s="6" t="s">
        <v>18</v>
      </c>
      <c r="C24" s="6">
        <v>13000</v>
      </c>
      <c r="D24" s="7" t="s">
        <v>10</v>
      </c>
      <c r="E24" s="5" t="str">
        <f>Tableau134[[#This Row],[Nom]]&amp;" "&amp;Tableau134[[#This Row],[Prénom]]</f>
        <v>GAINSBOURG Mathieu</v>
      </c>
      <c r="F24" s="6" t="str">
        <f>IF(Tableau134[[#This Row],[Code postal]]="","",Tableau134[[#This Row],[Code postal]]&amp;" - "&amp;Tableau134[[#This Row],[Ville]])</f>
        <v>13000 - MARSEILLE</v>
      </c>
      <c r="G24" s="7" t="str">
        <f>_xlfn.TEXTJOIN(" / ",TRUE,Tableau134[[#This Row],[Nom]:[Ville]])</f>
        <v>GAINSBOURG / Mathieu / 13000 / MARSEILLE</v>
      </c>
    </row>
    <row r="25" spans="1:7">
      <c r="A25" s="5" t="s">
        <v>29</v>
      </c>
      <c r="B25" s="6" t="s">
        <v>19</v>
      </c>
      <c r="C25" s="6">
        <v>59000</v>
      </c>
      <c r="D25" s="7" t="s">
        <v>11</v>
      </c>
      <c r="E25" s="5" t="str">
        <f>Tableau134[[#This Row],[Nom]]&amp;" "&amp;Tableau134[[#This Row],[Prénom]]</f>
        <v>DEVEREUX Jennifer</v>
      </c>
      <c r="F25" s="6" t="str">
        <f>IF(Tableau134[[#This Row],[Code postal]]="","",Tableau134[[#This Row],[Code postal]]&amp;" - "&amp;Tableau134[[#This Row],[Ville]])</f>
        <v>59000 - LILLE</v>
      </c>
      <c r="G25" s="7" t="str">
        <f>_xlfn.TEXTJOIN(" / ",TRUE,Tableau134[[#This Row],[Nom]:[Ville]])</f>
        <v>DEVEREUX / Jennifer / 59000 / LILLE</v>
      </c>
    </row>
    <row r="26" spans="1:7">
      <c r="A26" s="5" t="s">
        <v>30</v>
      </c>
      <c r="B26" s="6" t="s">
        <v>20</v>
      </c>
      <c r="C26" s="6">
        <v>33000</v>
      </c>
      <c r="D26" s="7" t="s">
        <v>5</v>
      </c>
      <c r="E26" s="5" t="str">
        <f>Tableau134[[#This Row],[Nom]]&amp;" "&amp;Tableau134[[#This Row],[Prénom]]</f>
        <v>BOUCHER Romane</v>
      </c>
      <c r="F26" s="6" t="str">
        <f>IF(Tableau134[[#This Row],[Code postal]]="","",Tableau134[[#This Row],[Code postal]]&amp;" - "&amp;Tableau134[[#This Row],[Ville]])</f>
        <v>33000 - BORDEAUX</v>
      </c>
      <c r="G26" s="7" t="str">
        <f>_xlfn.TEXTJOIN(" / ",TRUE,Tableau134[[#This Row],[Nom]:[Ville]])</f>
        <v>BOUCHER / Romane / 33000 / BORDEAUX</v>
      </c>
    </row>
    <row r="27" spans="1:7">
      <c r="A27" s="5" t="s">
        <v>31</v>
      </c>
      <c r="B27" s="6" t="s">
        <v>21</v>
      </c>
      <c r="C27" s="6">
        <v>31000</v>
      </c>
      <c r="D27" s="7" t="s">
        <v>12</v>
      </c>
      <c r="E27" s="5" t="str">
        <f>Tableau134[[#This Row],[Nom]]&amp;" "&amp;Tableau134[[#This Row],[Prénom]]</f>
        <v>PAQUIN Gabrielle</v>
      </c>
      <c r="F27" s="6" t="str">
        <f>IF(Tableau134[[#This Row],[Code postal]]="","",Tableau134[[#This Row],[Code postal]]&amp;" - "&amp;Tableau134[[#This Row],[Ville]])</f>
        <v>31000 - TOULOUSE</v>
      </c>
      <c r="G27" s="7" t="str">
        <f>_xlfn.TEXTJOIN(" / ",TRUE,Tableau134[[#This Row],[Nom]:[Ville]])</f>
        <v>PAQUIN / Gabrielle / 31000 / TOULOUSE</v>
      </c>
    </row>
    <row r="28" spans="1:7">
      <c r="A28" s="5" t="s">
        <v>32</v>
      </c>
      <c r="B28" s="6" t="s">
        <v>22</v>
      </c>
      <c r="C28" s="6">
        <v>44000</v>
      </c>
      <c r="D28" s="7" t="s">
        <v>13</v>
      </c>
      <c r="E28" s="5" t="str">
        <f>Tableau134[[#This Row],[Nom]]&amp;" "&amp;Tableau134[[#This Row],[Prénom]]</f>
        <v>HOUDIN Éléonore</v>
      </c>
      <c r="F28" s="6" t="str">
        <f>IF(Tableau134[[#This Row],[Code postal]]="","",Tableau134[[#This Row],[Code postal]]&amp;" - "&amp;Tableau134[[#This Row],[Ville]])</f>
        <v>44000 - NANTES</v>
      </c>
      <c r="G28" s="7" t="str">
        <f>_xlfn.TEXTJOIN(" / ",TRUE,Tableau134[[#This Row],[Nom]:[Ville]])</f>
        <v>HOUDIN / Éléonore / 44000 / NANTES</v>
      </c>
    </row>
    <row r="29" spans="1:7">
      <c r="A29" s="5" t="s">
        <v>33</v>
      </c>
      <c r="B29" s="6" t="s">
        <v>23</v>
      </c>
      <c r="C29" s="6">
        <v>67000</v>
      </c>
      <c r="D29" s="7" t="s">
        <v>34</v>
      </c>
      <c r="E29" s="5" t="str">
        <f>Tableau134[[#This Row],[Nom]]&amp;" "&amp;Tableau134[[#This Row],[Prénom]]</f>
        <v>ANCEL Alexandra</v>
      </c>
      <c r="F29" s="6" t="str">
        <f>IF(Tableau134[[#This Row],[Code postal]]="","",Tableau134[[#This Row],[Code postal]]&amp;" - "&amp;Tableau134[[#This Row],[Ville]])</f>
        <v>67000 - STRASBOURG</v>
      </c>
      <c r="G29" s="7" t="str">
        <f>_xlfn.TEXTJOIN(" / ",TRUE,Tableau134[[#This Row],[Nom]:[Ville]])</f>
        <v>ANCEL / Alexandra / 67000 / STRASBOURG</v>
      </c>
    </row>
    <row r="30" spans="1:7">
      <c r="A30" s="5"/>
      <c r="B30" s="6"/>
      <c r="C30" s="6"/>
      <c r="D30" s="7"/>
      <c r="E30" s="5" t="str">
        <f>Tableau134[[#This Row],[Nom]]&amp;" "&amp;Tableau134[[#This Row],[Prénom]]</f>
        <v xml:space="preserve"> </v>
      </c>
      <c r="F30" s="6" t="str">
        <f>IF(Tableau134[[#This Row],[Code postal]]="","",Tableau134[[#This Row],[Code postal]]&amp;" - "&amp;Tableau134[[#This Row],[Ville]])</f>
        <v/>
      </c>
      <c r="G30" s="7" t="str">
        <f>_xlfn.TEXTJOIN(" / ",TRUE,Tableau134[[#This Row],[Nom]:[Ville]])</f>
        <v/>
      </c>
    </row>
    <row r="31" spans="1:7">
      <c r="A31" s="5"/>
      <c r="B31" s="6"/>
      <c r="C31" s="6"/>
      <c r="D31" s="7"/>
      <c r="E31" s="5" t="str">
        <f>Tableau134[[#This Row],[Nom]]&amp;" "&amp;Tableau134[[#This Row],[Prénom]]</f>
        <v xml:space="preserve"> </v>
      </c>
      <c r="F31" s="6" t="str">
        <f>IF(Tableau134[[#This Row],[Code postal]]="","",Tableau134[[#This Row],[Code postal]]&amp;" - "&amp;Tableau134[[#This Row],[Ville]])</f>
        <v/>
      </c>
      <c r="G31" s="7" t="str">
        <f>_xlfn.TEXTJOIN(" / ",TRUE,Tableau134[[#This Row],[Nom]:[Ville]])</f>
        <v/>
      </c>
    </row>
    <row r="32" spans="1:7">
      <c r="A32" s="5"/>
      <c r="B32" s="6"/>
      <c r="C32" s="6"/>
      <c r="D32" s="7"/>
      <c r="E32" s="5" t="str">
        <f>Tableau134[[#This Row],[Nom]]&amp;" "&amp;Tableau134[[#This Row],[Prénom]]</f>
        <v xml:space="preserve"> </v>
      </c>
      <c r="F32" s="6" t="str">
        <f>IF(Tableau134[[#This Row],[Code postal]]="","",Tableau134[[#This Row],[Code postal]]&amp;" - "&amp;Tableau134[[#This Row],[Ville]])</f>
        <v/>
      </c>
      <c r="G32" s="7" t="str">
        <f>_xlfn.TEXTJOIN(" / ",TRUE,Tableau134[[#This Row],[Nom]:[Ville]])</f>
        <v/>
      </c>
    </row>
  </sheetData>
  <mergeCells count="2">
    <mergeCell ref="A18:G18"/>
    <mergeCell ref="A1:G1"/>
  </mergeCells>
  <phoneticPr fontId="1" type="noConversion"/>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6857E6-81D8-EC43-ABB4-842755355EAF}">
  <sheetPr>
    <tabColor theme="8" tint="0.79998168889431442"/>
  </sheetPr>
  <dimension ref="A1:G65"/>
  <sheetViews>
    <sheetView showGridLines="0" workbookViewId="0">
      <selection activeCell="B2" sqref="B2"/>
    </sheetView>
  </sheetViews>
  <sheetFormatPr baseColWidth="10" defaultRowHeight="16"/>
  <cols>
    <col min="1" max="1" width="40.83203125" style="1" customWidth="1"/>
    <col min="2" max="2" width="30.83203125" style="1" customWidth="1"/>
    <col min="3" max="3" width="25.83203125" style="1" customWidth="1"/>
    <col min="4" max="4" width="15.83203125" style="1" customWidth="1"/>
    <col min="5" max="5" width="30.83203125" style="1" customWidth="1"/>
    <col min="6" max="6" width="25.83203125" style="1" customWidth="1"/>
    <col min="7" max="7" width="15.83203125" style="1" customWidth="1"/>
    <col min="8" max="16384" width="10.83203125" style="1"/>
  </cols>
  <sheetData>
    <row r="1" spans="1:6" ht="34">
      <c r="A1" s="18" t="s">
        <v>86</v>
      </c>
      <c r="B1" s="18" t="s">
        <v>70</v>
      </c>
      <c r="C1" s="17" t="s">
        <v>51</v>
      </c>
      <c r="E1" s="18" t="s">
        <v>70</v>
      </c>
      <c r="F1" s="29" t="s">
        <v>76</v>
      </c>
    </row>
    <row r="2" spans="1:6">
      <c r="A2" s="12" t="s">
        <v>66</v>
      </c>
      <c r="B2" s="13"/>
      <c r="C2" s="27" t="str">
        <f>_xlfn.TEXTBEFORE(A2," ")</f>
        <v>PARENT</v>
      </c>
      <c r="E2" s="13"/>
      <c r="F2" s="25" t="str">
        <f>LEFT(A2,FIND(" ",A2)-1)</f>
        <v>PARENT</v>
      </c>
    </row>
    <row r="3" spans="1:6">
      <c r="A3" s="12" t="s">
        <v>67</v>
      </c>
      <c r="B3" s="13"/>
      <c r="C3" s="27" t="str">
        <f t="shared" ref="C3:C5" si="0">_xlfn.TEXTBEFORE(A3," ")</f>
        <v>LEROUX</v>
      </c>
      <c r="E3" s="13"/>
      <c r="F3" s="25" t="str">
        <f>LEFT(A3,FIND(" ",A3)-1)</f>
        <v>LEROUX</v>
      </c>
    </row>
    <row r="4" spans="1:6">
      <c r="A4" s="12" t="s">
        <v>68</v>
      </c>
      <c r="B4" s="13"/>
      <c r="C4" s="27" t="str">
        <f t="shared" si="0"/>
        <v>ALBRECH</v>
      </c>
      <c r="E4" s="13"/>
      <c r="F4" s="25" t="str">
        <f>LEFT(A4,FIND(" ",A4)-1)</f>
        <v>ALBRECH</v>
      </c>
    </row>
    <row r="5" spans="1:6">
      <c r="A5" s="12" t="s">
        <v>69</v>
      </c>
      <c r="B5" s="13"/>
      <c r="C5" s="27" t="str">
        <f t="shared" si="0"/>
        <v>ARAMIS</v>
      </c>
      <c r="E5" s="13"/>
      <c r="F5" s="25" t="str">
        <f>LEFT(A5,FIND(" ",A5)-1)</f>
        <v>ARAMIS</v>
      </c>
    </row>
    <row r="7" spans="1:6" ht="34">
      <c r="A7" s="18" t="s">
        <v>86</v>
      </c>
      <c r="B7" s="28" t="s">
        <v>71</v>
      </c>
      <c r="C7" s="17" t="s">
        <v>51</v>
      </c>
      <c r="E7" s="28" t="s">
        <v>71</v>
      </c>
      <c r="F7" s="29" t="s">
        <v>76</v>
      </c>
    </row>
    <row r="8" spans="1:6">
      <c r="A8" s="12" t="s">
        <v>66</v>
      </c>
      <c r="B8" s="13"/>
      <c r="C8" s="27" t="str">
        <f>_xlfn.TEXTAFTER(A8," ")</f>
        <v>Nicolas</v>
      </c>
      <c r="E8" s="13"/>
      <c r="F8" s="25" t="str">
        <f>RIGHT(A8,LEN(A8)-FIND(" ",A8))</f>
        <v>Nicolas</v>
      </c>
    </row>
    <row r="9" spans="1:6">
      <c r="A9" s="12" t="s">
        <v>67</v>
      </c>
      <c r="B9" s="13"/>
      <c r="C9" s="27" t="str">
        <f t="shared" ref="C9:C11" si="1">_xlfn.TEXTAFTER(A9," ")</f>
        <v>Julie</v>
      </c>
      <c r="E9" s="13"/>
      <c r="F9" s="25" t="str">
        <f>RIGHT(A9,LEN(A9)-FIND(" ",A9))</f>
        <v>Julie</v>
      </c>
    </row>
    <row r="10" spans="1:6">
      <c r="A10" s="12" t="s">
        <v>68</v>
      </c>
      <c r="B10" s="13"/>
      <c r="C10" s="27" t="str">
        <f t="shared" si="1"/>
        <v>Antoine</v>
      </c>
      <c r="E10" s="13"/>
      <c r="F10" s="25" t="str">
        <f>RIGHT(A10,LEN(A10)-FIND(" ",A10))</f>
        <v>Antoine</v>
      </c>
    </row>
    <row r="11" spans="1:6">
      <c r="A11" s="12" t="s">
        <v>69</v>
      </c>
      <c r="B11" s="13"/>
      <c r="C11" s="27" t="str">
        <f t="shared" si="1"/>
        <v>Louane</v>
      </c>
      <c r="E11" s="13"/>
      <c r="F11" s="25" t="str">
        <f>RIGHT(A11,LEN(A11)-FIND(" ",A11))</f>
        <v>Louane</v>
      </c>
    </row>
    <row r="13" spans="1:6" ht="34">
      <c r="A13" s="18" t="s">
        <v>86</v>
      </c>
      <c r="B13" s="28" t="s">
        <v>97</v>
      </c>
      <c r="C13" s="17" t="s">
        <v>51</v>
      </c>
      <c r="E13" s="28" t="s">
        <v>97</v>
      </c>
      <c r="F13" s="29" t="s">
        <v>76</v>
      </c>
    </row>
    <row r="14" spans="1:6">
      <c r="A14" s="12" t="s">
        <v>78</v>
      </c>
      <c r="B14" s="13"/>
      <c r="C14" s="27" t="str">
        <f>UPPER(_xlfn.TEXTBEFORE(A14," "))</f>
        <v>PARENT</v>
      </c>
      <c r="E14" s="13"/>
      <c r="F14" s="25" t="str">
        <f>UPPER(LEFT(A14,FIND(" ",A14)-1))</f>
        <v>PARENT</v>
      </c>
    </row>
    <row r="15" spans="1:6">
      <c r="A15" s="12" t="s">
        <v>79</v>
      </c>
      <c r="B15" s="13"/>
      <c r="C15" s="27" t="str">
        <f t="shared" ref="C15:C17" si="2">UPPER(_xlfn.TEXTBEFORE(A15," "))</f>
        <v>LEROUX</v>
      </c>
      <c r="E15" s="13"/>
      <c r="F15" s="25" t="str">
        <f>UPPER(LEFT(A15,FIND(" ",A15)-1))</f>
        <v>LEROUX</v>
      </c>
    </row>
    <row r="16" spans="1:6">
      <c r="A16" s="12" t="s">
        <v>80</v>
      </c>
      <c r="B16" s="13"/>
      <c r="C16" s="27" t="str">
        <f t="shared" si="2"/>
        <v>ALBRECH</v>
      </c>
      <c r="E16" s="13"/>
      <c r="F16" s="25" t="str">
        <f>UPPER(LEFT(A16,FIND(" ",A16)-1))</f>
        <v>ALBRECH</v>
      </c>
    </row>
    <row r="17" spans="1:6">
      <c r="A17" s="12" t="s">
        <v>81</v>
      </c>
      <c r="B17" s="13"/>
      <c r="C17" s="27" t="str">
        <f t="shared" si="2"/>
        <v>ARAMIS</v>
      </c>
      <c r="E17" s="13"/>
      <c r="F17" s="25" t="str">
        <f>UPPER(LEFT(A17,FIND(" ",A17)-1))</f>
        <v>ARAMIS</v>
      </c>
    </row>
    <row r="19" spans="1:6" ht="34">
      <c r="A19" s="18" t="s">
        <v>86</v>
      </c>
      <c r="B19" s="28" t="s">
        <v>96</v>
      </c>
      <c r="C19" s="17" t="s">
        <v>51</v>
      </c>
      <c r="E19" s="28" t="s">
        <v>96</v>
      </c>
      <c r="F19" s="29" t="s">
        <v>76</v>
      </c>
    </row>
    <row r="20" spans="1:6">
      <c r="A20" s="12" t="s">
        <v>82</v>
      </c>
      <c r="B20" s="13"/>
      <c r="C20" s="27" t="str">
        <f>LOWER(_xlfn.TEXTAFTER(A20," "))</f>
        <v>nicolas</v>
      </c>
      <c r="E20" s="13"/>
      <c r="F20" s="25" t="str">
        <f>LOWER(RIGHT(A20,LEN(A20)-FIND(" ",A20)))</f>
        <v>nicolas</v>
      </c>
    </row>
    <row r="21" spans="1:6">
      <c r="A21" s="12" t="s">
        <v>83</v>
      </c>
      <c r="B21" s="13"/>
      <c r="C21" s="27" t="str">
        <f t="shared" ref="C21:C23" si="3">LOWER(_xlfn.TEXTAFTER(A21," "))</f>
        <v>julie</v>
      </c>
      <c r="E21" s="13"/>
      <c r="F21" s="25" t="str">
        <f>LOWER(RIGHT(A21,LEN(A21)-FIND(" ",A21)))</f>
        <v>julie</v>
      </c>
    </row>
    <row r="22" spans="1:6">
      <c r="A22" s="12" t="s">
        <v>84</v>
      </c>
      <c r="B22" s="13"/>
      <c r="C22" s="27" t="str">
        <f t="shared" si="3"/>
        <v>antoine</v>
      </c>
      <c r="E22" s="13"/>
      <c r="F22" s="25" t="str">
        <f>LOWER(RIGHT(A22,LEN(A22)-FIND(" ",A22)))</f>
        <v>antoine</v>
      </c>
    </row>
    <row r="23" spans="1:6">
      <c r="A23" s="12" t="s">
        <v>85</v>
      </c>
      <c r="B23" s="13"/>
      <c r="C23" s="27" t="str">
        <f t="shared" si="3"/>
        <v>louane</v>
      </c>
      <c r="E23" s="13"/>
      <c r="F23" s="25" t="str">
        <f>LOWER(RIGHT(A23,LEN(A23)-FIND(" ",A23)))</f>
        <v>louane</v>
      </c>
    </row>
    <row r="25" spans="1:6" ht="34">
      <c r="A25" s="18" t="s">
        <v>86</v>
      </c>
      <c r="B25" s="28" t="s">
        <v>87</v>
      </c>
      <c r="C25" s="17" t="s">
        <v>51</v>
      </c>
      <c r="E25" s="28" t="s">
        <v>87</v>
      </c>
      <c r="F25" s="29" t="s">
        <v>76</v>
      </c>
    </row>
    <row r="26" spans="1:6">
      <c r="A26" s="12" t="s">
        <v>78</v>
      </c>
      <c r="B26" s="13"/>
      <c r="C26" s="27" t="str">
        <f>PROPER(_xlfn.TEXTAFTER(A26," "))</f>
        <v>Nicolas</v>
      </c>
      <c r="E26" s="13"/>
      <c r="F26" s="25" t="str">
        <f>PROPER(RIGHT(A26,LEN(A26)-FIND(" ",A26)))</f>
        <v>Nicolas</v>
      </c>
    </row>
    <row r="27" spans="1:6">
      <c r="A27" s="12" t="s">
        <v>79</v>
      </c>
      <c r="B27" s="13"/>
      <c r="C27" s="27" t="str">
        <f t="shared" ref="C27:C29" si="4">PROPER(_xlfn.TEXTAFTER(A27," "))</f>
        <v>Julie</v>
      </c>
      <c r="E27" s="13"/>
      <c r="F27" s="25" t="str">
        <f>PROPER(RIGHT(A27,LEN(A27)-FIND(" ",A27)))</f>
        <v>Julie</v>
      </c>
    </row>
    <row r="28" spans="1:6">
      <c r="A28" s="12" t="s">
        <v>80</v>
      </c>
      <c r="B28" s="13"/>
      <c r="C28" s="27" t="str">
        <f t="shared" si="4"/>
        <v>Antoine</v>
      </c>
      <c r="E28" s="13"/>
      <c r="F28" s="25" t="str">
        <f>PROPER(RIGHT(A28,LEN(A28)-FIND(" ",A28)))</f>
        <v>Antoine</v>
      </c>
    </row>
    <row r="29" spans="1:6">
      <c r="A29" s="12" t="s">
        <v>81</v>
      </c>
      <c r="B29" s="13"/>
      <c r="C29" s="27" t="str">
        <f t="shared" si="4"/>
        <v>Louane</v>
      </c>
      <c r="E29" s="13"/>
      <c r="F29" s="25" t="str">
        <f>PROPER(RIGHT(A29,LEN(A29)-FIND(" ",A29)))</f>
        <v>Louane</v>
      </c>
    </row>
    <row r="31" spans="1:6" ht="34">
      <c r="A31" s="18" t="s">
        <v>42</v>
      </c>
      <c r="B31" s="18" t="s">
        <v>99</v>
      </c>
      <c r="C31" s="17" t="s">
        <v>51</v>
      </c>
      <c r="E31" s="18" t="s">
        <v>99</v>
      </c>
      <c r="F31" s="29" t="s">
        <v>76</v>
      </c>
    </row>
    <row r="32" spans="1:6">
      <c r="A32" s="12" t="s">
        <v>72</v>
      </c>
      <c r="B32" s="13"/>
      <c r="C32" s="27" t="str">
        <f>_xlfn.TEXTBEFORE(A32,",")</f>
        <v>10</v>
      </c>
      <c r="E32" s="13"/>
      <c r="F32" s="25" t="str">
        <f>LEFT(A32,FIND(",",A32)-1)</f>
        <v>10</v>
      </c>
    </row>
    <row r="33" spans="1:6">
      <c r="A33" s="12" t="s">
        <v>73</v>
      </c>
      <c r="B33" s="13"/>
      <c r="C33" s="27" t="str">
        <f t="shared" ref="C33:C35" si="5">_xlfn.TEXTBEFORE(A33,",")</f>
        <v>7</v>
      </c>
      <c r="E33" s="13"/>
      <c r="F33" s="25" t="str">
        <f>LEFT(A33,FIND(",",A33)-1)</f>
        <v>7</v>
      </c>
    </row>
    <row r="34" spans="1:6">
      <c r="A34" s="12" t="s">
        <v>75</v>
      </c>
      <c r="B34" s="13"/>
      <c r="C34" s="27" t="str">
        <f t="shared" si="5"/>
        <v>5</v>
      </c>
      <c r="E34" s="13"/>
      <c r="F34" s="25" t="str">
        <f>LEFT(A34,FIND(",",A34)-1)</f>
        <v>5</v>
      </c>
    </row>
    <row r="35" spans="1:6">
      <c r="A35" s="12" t="s">
        <v>74</v>
      </c>
      <c r="B35" s="13"/>
      <c r="C35" s="27" t="str">
        <f t="shared" si="5"/>
        <v>23</v>
      </c>
      <c r="E35" s="13"/>
      <c r="F35" s="25" t="str">
        <f>LEFT(A35,FIND(",",A35)-1)</f>
        <v>23</v>
      </c>
    </row>
    <row r="37" spans="1:6" ht="34">
      <c r="A37" s="18" t="s">
        <v>42</v>
      </c>
      <c r="B37" s="18" t="s">
        <v>102</v>
      </c>
      <c r="C37" s="17" t="s">
        <v>51</v>
      </c>
      <c r="E37" s="18" t="s">
        <v>102</v>
      </c>
      <c r="F37" s="29" t="s">
        <v>76</v>
      </c>
    </row>
    <row r="38" spans="1:6">
      <c r="A38" s="12" t="s">
        <v>72</v>
      </c>
      <c r="B38" s="13"/>
      <c r="C38" s="27" t="str">
        <f>_xlfn.TEXTBEFORE(A38," - ")</f>
        <v>10, rue de la Gare</v>
      </c>
      <c r="E38" s="13"/>
      <c r="F38" s="25" t="str">
        <f>LEFT(A38,FIND(" - ",A38)-1)</f>
        <v>10, rue de la Gare</v>
      </c>
    </row>
    <row r="39" spans="1:6">
      <c r="A39" s="12" t="s">
        <v>73</v>
      </c>
      <c r="B39" s="13"/>
      <c r="C39" s="27" t="str">
        <f t="shared" ref="C39:C41" si="6">_xlfn.TEXTBEFORE(A39," - ")</f>
        <v>7, avenue des Champs</v>
      </c>
      <c r="E39" s="13"/>
      <c r="F39" s="25" t="str">
        <f>LEFT(A39,FIND(" - ",A39)-1)</f>
        <v>7, avenue des Champs</v>
      </c>
    </row>
    <row r="40" spans="1:6">
      <c r="A40" s="12" t="s">
        <v>75</v>
      </c>
      <c r="B40" s="13"/>
      <c r="C40" s="27" t="str">
        <f t="shared" si="6"/>
        <v>5, impasse du Moulin</v>
      </c>
      <c r="E40" s="13"/>
      <c r="F40" s="25" t="str">
        <f>LEFT(A40,FIND(" - ",A40)-1)</f>
        <v>5, impasse du Moulin</v>
      </c>
    </row>
    <row r="41" spans="1:6">
      <c r="A41" s="12" t="s">
        <v>74</v>
      </c>
      <c r="B41" s="13"/>
      <c r="C41" s="27" t="str">
        <f t="shared" si="6"/>
        <v>23, rue des Fleurs</v>
      </c>
      <c r="E41" s="13"/>
      <c r="F41" s="25" t="str">
        <f>LEFT(A41,FIND(" - ",A41)-1)</f>
        <v>23, rue des Fleurs</v>
      </c>
    </row>
    <row r="43" spans="1:6" ht="34">
      <c r="A43" s="18" t="s">
        <v>42</v>
      </c>
      <c r="B43" s="18" t="s">
        <v>100</v>
      </c>
      <c r="C43" s="17" t="s">
        <v>51</v>
      </c>
      <c r="E43" s="18" t="s">
        <v>100</v>
      </c>
      <c r="F43" s="29" t="s">
        <v>76</v>
      </c>
    </row>
    <row r="44" spans="1:6">
      <c r="A44" s="12" t="s">
        <v>72</v>
      </c>
      <c r="B44" s="13"/>
      <c r="C44" s="27" t="str">
        <f>_xlfn.TEXTBEFORE(_xlfn.TEXTAFTER(A44," - ")," - ")</f>
        <v>57000</v>
      </c>
      <c r="E44" s="13"/>
      <c r="F44" s="25" t="str">
        <f>MID(A44,FIND(" - ",A44)+3,5)</f>
        <v>57000</v>
      </c>
    </row>
    <row r="45" spans="1:6">
      <c r="A45" s="12" t="s">
        <v>73</v>
      </c>
      <c r="B45" s="13"/>
      <c r="C45" s="27" t="str">
        <f t="shared" ref="C45:C47" si="7">_xlfn.TEXTBEFORE(_xlfn.TEXTAFTER(A45," - ")," - ")</f>
        <v>75000</v>
      </c>
      <c r="E45" s="13"/>
      <c r="F45" s="25" t="str">
        <f>MID(A45,FIND(" - ",A45)+3,5)</f>
        <v>75000</v>
      </c>
    </row>
    <row r="46" spans="1:6">
      <c r="A46" s="12" t="s">
        <v>75</v>
      </c>
      <c r="B46" s="13"/>
      <c r="C46" s="27" t="str">
        <f t="shared" si="7"/>
        <v>13000</v>
      </c>
      <c r="E46" s="13"/>
      <c r="F46" s="25" t="str">
        <f>MID(A46,FIND(" - ",A46)+3,5)</f>
        <v>13000</v>
      </c>
    </row>
    <row r="47" spans="1:6">
      <c r="A47" s="12" t="s">
        <v>74</v>
      </c>
      <c r="B47" s="13"/>
      <c r="C47" s="27" t="str">
        <f t="shared" si="7"/>
        <v>69000</v>
      </c>
      <c r="E47" s="13"/>
      <c r="F47" s="25" t="str">
        <f>MID(A47,FIND(" - ",A47)+3,5)</f>
        <v>69000</v>
      </c>
    </row>
    <row r="49" spans="1:7" ht="34">
      <c r="A49" s="18" t="s">
        <v>42</v>
      </c>
      <c r="B49" s="18" t="s">
        <v>101</v>
      </c>
      <c r="C49" s="17" t="s">
        <v>51</v>
      </c>
      <c r="E49" s="18" t="s">
        <v>101</v>
      </c>
      <c r="F49" s="29" t="s">
        <v>76</v>
      </c>
    </row>
    <row r="50" spans="1:7">
      <c r="A50" s="12" t="s">
        <v>72</v>
      </c>
      <c r="B50" s="13"/>
      <c r="C50" s="27" t="str">
        <f>_xlfn.TEXTAFTER(A50," - ",2)</f>
        <v>Metz</v>
      </c>
      <c r="E50" s="13"/>
      <c r="F50" s="25" t="str">
        <f>RIGHT(A50,LEN(A50)-(FIND(" - ",A50)+10))</f>
        <v>Metz</v>
      </c>
    </row>
    <row r="51" spans="1:7">
      <c r="A51" s="12" t="s">
        <v>73</v>
      </c>
      <c r="B51" s="13"/>
      <c r="C51" s="27" t="str">
        <f t="shared" ref="C51:C53" si="8">_xlfn.TEXTAFTER(A51," - ",2)</f>
        <v>Paris</v>
      </c>
      <c r="E51" s="13"/>
      <c r="F51" s="25" t="str">
        <f>RIGHT(A51,LEN(A51)-(FIND(" - ",A51)+10))</f>
        <v>Paris</v>
      </c>
    </row>
    <row r="52" spans="1:7">
      <c r="A52" s="12" t="s">
        <v>75</v>
      </c>
      <c r="B52" s="13"/>
      <c r="C52" s="27" t="str">
        <f t="shared" si="8"/>
        <v>Marseille</v>
      </c>
      <c r="E52" s="13"/>
      <c r="F52" s="25" t="str">
        <f>RIGHT(A52,LEN(A52)-(FIND(" - ",A52)+10))</f>
        <v>Marseille</v>
      </c>
    </row>
    <row r="53" spans="1:7">
      <c r="A53" s="12" t="s">
        <v>74</v>
      </c>
      <c r="B53" s="13"/>
      <c r="C53" s="27" t="str">
        <f t="shared" si="8"/>
        <v>Lyon</v>
      </c>
      <c r="E53" s="13"/>
      <c r="F53" s="25" t="str">
        <f>RIGHT(A53,LEN(A53)-(FIND(" - ",A53)+10))</f>
        <v>Lyon</v>
      </c>
    </row>
    <row r="55" spans="1:7" ht="34">
      <c r="A55" s="18" t="s">
        <v>42</v>
      </c>
      <c r="B55" s="39" t="s">
        <v>98</v>
      </c>
      <c r="C55" s="40"/>
      <c r="D55" s="40"/>
      <c r="E55" s="37" t="s">
        <v>76</v>
      </c>
      <c r="F55" s="38"/>
      <c r="G55" s="38"/>
    </row>
    <row r="56" spans="1:7">
      <c r="A56" s="12" t="s">
        <v>72</v>
      </c>
      <c r="B56" s="13"/>
      <c r="C56" s="13"/>
      <c r="D56" s="13"/>
      <c r="E56" s="27" t="str" cm="1">
        <f t="array" ref="E56:G56">_xlfn.TEXTSPLIT(A56," - ")</f>
        <v>10, rue de la Gare</v>
      </c>
      <c r="F56" s="25" t="str">
        <v>57000</v>
      </c>
      <c r="G56" s="11" t="str">
        <v>Metz</v>
      </c>
    </row>
    <row r="57" spans="1:7">
      <c r="A57" s="12" t="s">
        <v>73</v>
      </c>
      <c r="B57" s="13"/>
      <c r="C57" s="13"/>
      <c r="D57" s="13"/>
      <c r="E57" s="27" t="str" cm="1">
        <f t="array" ref="E57:G57">_xlfn.TEXTSPLIT(A57," - ")</f>
        <v>7, avenue des Champs</v>
      </c>
      <c r="F57" s="25" t="str">
        <v>75000</v>
      </c>
      <c r="G57" s="11" t="str">
        <v>Paris</v>
      </c>
    </row>
    <row r="58" spans="1:7">
      <c r="A58" s="12" t="s">
        <v>75</v>
      </c>
      <c r="B58" s="13"/>
      <c r="C58" s="13"/>
      <c r="D58" s="13"/>
      <c r="E58" s="27" t="str" cm="1">
        <f t="array" ref="E58:G58">_xlfn.TEXTSPLIT(A58," - ")</f>
        <v>5, impasse du Moulin</v>
      </c>
      <c r="F58" s="25" t="str">
        <v>13000</v>
      </c>
      <c r="G58" s="11" t="str">
        <v>Marseille</v>
      </c>
    </row>
    <row r="59" spans="1:7">
      <c r="A59" s="12" t="s">
        <v>74</v>
      </c>
      <c r="B59" s="13"/>
      <c r="C59" s="13"/>
      <c r="D59" s="13"/>
      <c r="E59" s="27" t="str" cm="1">
        <f t="array" ref="E59:G59">_xlfn.TEXTSPLIT(A59," - ")</f>
        <v>23, rue des Fleurs</v>
      </c>
      <c r="F59" s="25" t="str">
        <v>69000</v>
      </c>
      <c r="G59" s="11" t="str">
        <v>Lyon</v>
      </c>
    </row>
    <row r="61" spans="1:7" ht="34">
      <c r="A61" s="18" t="s">
        <v>42</v>
      </c>
      <c r="B61" s="28" t="s">
        <v>104</v>
      </c>
      <c r="C61" s="17" t="s">
        <v>51</v>
      </c>
    </row>
    <row r="62" spans="1:7">
      <c r="A62" s="12" t="s">
        <v>105</v>
      </c>
      <c r="B62" s="13"/>
      <c r="C62" s="27" t="str">
        <f>_xlfn.TEXTBEFORE(IFERROR(_xlfn.TEXTAFTER(A62,"€ "),_xlfn.TEXTAFTER(A62,"€"))," ",2)</f>
        <v>50 CL</v>
      </c>
    </row>
    <row r="63" spans="1:7">
      <c r="A63" s="12" t="s">
        <v>107</v>
      </c>
      <c r="B63" s="13"/>
      <c r="C63" s="27" t="str">
        <f t="shared" ref="C63:C65" si="9">_xlfn.TEXTBEFORE(IFERROR(_xlfn.TEXTAFTER(A63,"€ "),_xlfn.TEXTAFTER(A63,"€"))," ",2)</f>
        <v>75 CL</v>
      </c>
    </row>
    <row r="64" spans="1:7">
      <c r="A64" s="12" t="s">
        <v>108</v>
      </c>
      <c r="B64" s="13"/>
      <c r="C64" s="27" t="str">
        <f t="shared" si="9"/>
        <v>75 CL</v>
      </c>
    </row>
    <row r="65" spans="1:3">
      <c r="A65" s="12" t="s">
        <v>106</v>
      </c>
      <c r="B65" s="13"/>
      <c r="C65" s="27" t="str">
        <f t="shared" si="9"/>
        <v>25 CL</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BF7D02-2B8E-8F49-BD71-ED188BEDBCA3}">
  <sheetPr>
    <tabColor theme="8" tint="0.79998168889431442"/>
  </sheetPr>
  <dimension ref="A1:D10"/>
  <sheetViews>
    <sheetView showGridLines="0" workbookViewId="0">
      <selection activeCell="C2" sqref="C2"/>
    </sheetView>
  </sheetViews>
  <sheetFormatPr baseColWidth="10" defaultRowHeight="16"/>
  <cols>
    <col min="1" max="1" width="30.83203125" style="1" customWidth="1"/>
    <col min="2" max="2" width="20.83203125" style="1" customWidth="1"/>
    <col min="3" max="4" width="40.83203125" style="1" customWidth="1"/>
    <col min="5" max="16384" width="10.83203125" style="1"/>
  </cols>
  <sheetData>
    <row r="1" spans="1:4" ht="34">
      <c r="A1" s="18" t="s">
        <v>43</v>
      </c>
      <c r="B1" s="18" t="s">
        <v>44</v>
      </c>
      <c r="C1" s="18" t="s">
        <v>45</v>
      </c>
      <c r="D1" s="17" t="s">
        <v>51</v>
      </c>
    </row>
    <row r="2" spans="1:4" ht="20" customHeight="1">
      <c r="A2" s="11" t="s">
        <v>41</v>
      </c>
      <c r="B2" s="14">
        <v>999.99</v>
      </c>
      <c r="C2" s="13"/>
      <c r="D2" s="27" t="str">
        <f>A2&amp;" "&amp;TEXT(B2,"# ##0,00 €")</f>
        <v>Le montant est de  999,99 €</v>
      </c>
    </row>
    <row r="3" spans="1:4" ht="20" customHeight="1">
      <c r="A3" s="11" t="s">
        <v>41</v>
      </c>
      <c r="B3" s="14">
        <v>20000</v>
      </c>
      <c r="C3" s="13"/>
      <c r="D3" s="27" t="str">
        <f t="shared" ref="D3" si="0">A3&amp;" "&amp;TEXT(B3,"# ##0 €")</f>
        <v>Le montant est de 20 000 €</v>
      </c>
    </row>
    <row r="4" spans="1:4" ht="20" customHeight="1">
      <c r="A4" s="11" t="s">
        <v>47</v>
      </c>
      <c r="B4" s="15">
        <v>50000</v>
      </c>
      <c r="C4" s="13"/>
      <c r="D4" s="27" t="str">
        <f>A4&amp;" "&amp;TEXT(B4,"# ##0")&amp;" produits"</f>
        <v>Nous avons vendu 50 000 produits</v>
      </c>
    </row>
    <row r="5" spans="1:4" ht="20" customHeight="1">
      <c r="A5" s="11" t="s">
        <v>49</v>
      </c>
      <c r="B5" s="16">
        <v>0.4</v>
      </c>
      <c r="C5" s="13"/>
      <c r="D5" s="27" t="str">
        <f>A5&amp;" "&amp;TEXT(B5,"#0%")</f>
        <v>Nos ventes ont augmenté de 40%</v>
      </c>
    </row>
    <row r="6" spans="1:4" ht="20" customHeight="1">
      <c r="A6" s="11" t="s">
        <v>40</v>
      </c>
      <c r="B6" s="12">
        <f ca="1">TODAY()</f>
        <v>45362</v>
      </c>
      <c r="C6" s="13"/>
      <c r="D6" s="27" t="str">
        <f ca="1">A6&amp;" "&amp;TEXT(B6,"jj/mm/aaaa")</f>
        <v>Nous sommes le 11/03/2024</v>
      </c>
    </row>
    <row r="7" spans="1:4" ht="20" customHeight="1">
      <c r="A7" s="11" t="s">
        <v>48</v>
      </c>
      <c r="B7" s="12">
        <f ca="1">TODAY()</f>
        <v>45362</v>
      </c>
      <c r="C7" s="13"/>
      <c r="D7" s="27" t="str">
        <f ca="1">A7&amp;" "&amp;TEXT(B7,"jjjj")</f>
        <v>Nous sommes lundi</v>
      </c>
    </row>
    <row r="8" spans="1:4" ht="20" customHeight="1">
      <c r="A8" s="11" t="s">
        <v>40</v>
      </c>
      <c r="B8" s="12">
        <f ca="1">TODAY()</f>
        <v>45362</v>
      </c>
      <c r="C8" s="13"/>
      <c r="D8" s="27" t="str">
        <f ca="1">A8&amp;" "&amp;TEXT(B8,"jjjj j mmmm aaaa")</f>
        <v>Nous sommes le lundi 11 mars 2024</v>
      </c>
    </row>
    <row r="9" spans="1:4" ht="20" customHeight="1">
      <c r="A9" s="11" t="s">
        <v>46</v>
      </c>
      <c r="B9" s="12">
        <f ca="1">TODAY()</f>
        <v>45362</v>
      </c>
      <c r="C9" s="13"/>
      <c r="D9" s="27" t="str">
        <f ca="1">A9&amp;" "&amp;TEXT(B9,"aaaa")</f>
        <v>Nous sommes en 2024</v>
      </c>
    </row>
    <row r="10" spans="1:4" ht="20" customHeight="1">
      <c r="A10" s="11" t="s">
        <v>46</v>
      </c>
      <c r="B10" s="12">
        <f ca="1">TODAY()</f>
        <v>45362</v>
      </c>
      <c r="C10" s="13"/>
      <c r="D10" s="27" t="str">
        <f ca="1">A10&amp;" "&amp;TEXT(B10,"mmm-aa")</f>
        <v>Nous sommes en mars-24</v>
      </c>
    </row>
  </sheetData>
  <phoneticPr fontId="1" type="noConversion"/>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EA4B5-BF4D-5D4B-8D49-4D145F503CB5}">
  <sheetPr>
    <tabColor theme="8" tint="0.79998168889431442"/>
  </sheetPr>
  <dimension ref="A1:E10"/>
  <sheetViews>
    <sheetView showGridLines="0" workbookViewId="0">
      <selection activeCell="B2" sqref="B2"/>
    </sheetView>
  </sheetViews>
  <sheetFormatPr baseColWidth="10" defaultRowHeight="16"/>
  <cols>
    <col min="1" max="2" width="20.83203125" style="1" customWidth="1"/>
    <col min="3" max="3" width="50.83203125" style="1" customWidth="1"/>
    <col min="4" max="4" width="35.6640625" style="1" customWidth="1"/>
    <col min="5" max="5" width="20.83203125" style="1" customWidth="1"/>
    <col min="6" max="16384" width="10.83203125" style="1"/>
  </cols>
  <sheetData>
    <row r="1" spans="1:5" ht="34">
      <c r="A1" s="18" t="s">
        <v>0</v>
      </c>
      <c r="B1" s="18" t="s">
        <v>50</v>
      </c>
      <c r="C1" s="30" t="s">
        <v>62</v>
      </c>
      <c r="D1" s="32" t="s">
        <v>95</v>
      </c>
      <c r="E1" s="31" t="s">
        <v>51</v>
      </c>
    </row>
    <row r="2" spans="1:5" ht="34" customHeight="1">
      <c r="A2" s="34">
        <v>47498</v>
      </c>
      <c r="B2" s="36"/>
      <c r="C2" s="33" t="s">
        <v>57</v>
      </c>
      <c r="D2" s="33" t="s">
        <v>89</v>
      </c>
      <c r="E2" s="24">
        <f>YEAR(A2)</f>
        <v>2030</v>
      </c>
    </row>
    <row r="3" spans="1:5" ht="34" customHeight="1">
      <c r="A3" s="34">
        <v>47544</v>
      </c>
      <c r="B3" s="35"/>
      <c r="C3" s="33" t="s">
        <v>58</v>
      </c>
      <c r="D3" s="33" t="s">
        <v>90</v>
      </c>
      <c r="E3" s="26">
        <f>EOMONTH(A3,0)</f>
        <v>47573</v>
      </c>
    </row>
    <row r="4" spans="1:5" ht="34" customHeight="1">
      <c r="A4" s="34">
        <v>47574</v>
      </c>
      <c r="B4" s="35"/>
      <c r="C4" s="33" t="s">
        <v>59</v>
      </c>
      <c r="D4" s="33" t="s">
        <v>90</v>
      </c>
      <c r="E4" s="26">
        <f>EOMONTH(A4,3)</f>
        <v>47695</v>
      </c>
    </row>
    <row r="5" spans="1:5" ht="34" customHeight="1">
      <c r="A5" s="34">
        <v>47678</v>
      </c>
      <c r="B5" s="35"/>
      <c r="C5" s="33" t="s">
        <v>60</v>
      </c>
      <c r="D5" s="33" t="s">
        <v>91</v>
      </c>
      <c r="E5" s="26">
        <f>EDATE(A5,1)</f>
        <v>47709</v>
      </c>
    </row>
    <row r="6" spans="1:5" ht="34" customHeight="1">
      <c r="A6" s="34">
        <v>47810</v>
      </c>
      <c r="B6" s="35"/>
      <c r="C6" s="33" t="s">
        <v>61</v>
      </c>
      <c r="D6" s="33" t="s">
        <v>91</v>
      </c>
      <c r="E6" s="26">
        <f>EDATE(A6,-2)</f>
        <v>47749</v>
      </c>
    </row>
    <row r="7" spans="1:5" ht="34" customHeight="1">
      <c r="A7" s="34">
        <v>47832</v>
      </c>
      <c r="B7" s="35"/>
      <c r="C7" s="33" t="s">
        <v>103</v>
      </c>
      <c r="D7" s="33" t="s">
        <v>90</v>
      </c>
      <c r="E7" s="26">
        <f>EOMONTH(A7,0)+1</f>
        <v>47849</v>
      </c>
    </row>
    <row r="8" spans="1:5" ht="34" customHeight="1">
      <c r="A8" s="34">
        <v>47586</v>
      </c>
      <c r="B8" s="36"/>
      <c r="C8" s="33" t="s">
        <v>64</v>
      </c>
      <c r="D8" s="33" t="s">
        <v>92</v>
      </c>
      <c r="E8" s="24">
        <f>_xlfn.ISOWEEKNUM(A8)</f>
        <v>15</v>
      </c>
    </row>
    <row r="9" spans="1:5" ht="34" customHeight="1">
      <c r="A9" s="34">
        <v>47527</v>
      </c>
      <c r="B9" s="36"/>
      <c r="C9" s="33" t="s">
        <v>63</v>
      </c>
      <c r="D9" s="33" t="s">
        <v>93</v>
      </c>
      <c r="E9" s="24">
        <f>WEEKDAY(A9,2)</f>
        <v>3</v>
      </c>
    </row>
    <row r="10" spans="1:5" ht="34" customHeight="1">
      <c r="A10" s="34">
        <v>47841</v>
      </c>
      <c r="B10" s="35"/>
      <c r="C10" s="33" t="s">
        <v>65</v>
      </c>
      <c r="D10" s="33" t="s">
        <v>94</v>
      </c>
      <c r="E10" s="26">
        <f>DATE(YEAR(A10)+20,MONTH(A10),DAY(A10))</f>
        <v>55146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0AB163-3C65-A74E-BF93-47788E4C188A}">
  <sheetPr>
    <tabColor theme="8" tint="0.79998168889431442"/>
  </sheetPr>
  <dimension ref="A1:E19"/>
  <sheetViews>
    <sheetView showGridLines="0" zoomScaleNormal="100" workbookViewId="0">
      <selection activeCell="B1" sqref="B1"/>
    </sheetView>
  </sheetViews>
  <sheetFormatPr baseColWidth="10" defaultRowHeight="16"/>
  <cols>
    <col min="1" max="6" width="20.83203125" style="1" customWidth="1"/>
    <col min="7" max="16384" width="10.83203125" style="1"/>
  </cols>
  <sheetData>
    <row r="1" spans="1:5" ht="32" customHeight="1">
      <c r="A1" s="18" t="s">
        <v>53</v>
      </c>
      <c r="B1" s="23"/>
    </row>
    <row r="2" spans="1:5" ht="32" customHeight="1"/>
    <row r="3" spans="1:5" ht="32" customHeight="1">
      <c r="A3" s="18" t="s">
        <v>52</v>
      </c>
      <c r="B3" s="18" t="s">
        <v>56</v>
      </c>
      <c r="C3" s="18" t="s">
        <v>54</v>
      </c>
      <c r="D3" s="18" t="s">
        <v>55</v>
      </c>
      <c r="E3" s="18" t="s">
        <v>88</v>
      </c>
    </row>
    <row r="4" spans="1:5" ht="32" customHeight="1">
      <c r="A4" s="12">
        <v>36221</v>
      </c>
      <c r="B4" s="19"/>
      <c r="C4" s="22"/>
      <c r="D4" s="19"/>
      <c r="E4" s="20"/>
    </row>
    <row r="5" spans="1:5" ht="32" customHeight="1">
      <c r="A5" s="12">
        <v>37468</v>
      </c>
      <c r="B5" s="19"/>
      <c r="C5" s="22"/>
      <c r="D5" s="19"/>
      <c r="E5" s="20"/>
    </row>
    <row r="6" spans="1:5" ht="32" customHeight="1">
      <c r="A6" s="12">
        <v>31072</v>
      </c>
      <c r="B6" s="19"/>
      <c r="C6" s="22"/>
      <c r="D6" s="19"/>
      <c r="E6" s="20"/>
    </row>
    <row r="7" spans="1:5" ht="32" customHeight="1">
      <c r="A7" s="12">
        <v>34957</v>
      </c>
      <c r="B7" s="19"/>
      <c r="C7" s="22"/>
      <c r="D7" s="19"/>
      <c r="E7" s="20"/>
    </row>
    <row r="8" spans="1:5" ht="32" customHeight="1">
      <c r="A8" s="12">
        <v>40347</v>
      </c>
      <c r="B8" s="19"/>
      <c r="C8" s="22"/>
      <c r="D8" s="19"/>
      <c r="E8" s="20"/>
    </row>
    <row r="11" spans="1:5" ht="32" customHeight="1"/>
    <row r="12" spans="1:5" ht="32" customHeight="1">
      <c r="A12" s="18" t="s">
        <v>53</v>
      </c>
      <c r="B12" s="23">
        <f ca="1">TODAY()</f>
        <v>45362</v>
      </c>
      <c r="C12" s="42" t="s">
        <v>36</v>
      </c>
      <c r="D12" s="42"/>
      <c r="E12" s="42"/>
    </row>
    <row r="13" spans="1:5" ht="32" customHeight="1"/>
    <row r="14" spans="1:5" ht="32" customHeight="1">
      <c r="A14" s="18" t="s">
        <v>52</v>
      </c>
      <c r="B14" s="18" t="s">
        <v>56</v>
      </c>
      <c r="C14" s="18" t="s">
        <v>54</v>
      </c>
      <c r="D14" s="18" t="s">
        <v>55</v>
      </c>
      <c r="E14" s="18" t="s">
        <v>88</v>
      </c>
    </row>
    <row r="15" spans="1:5" ht="32" customHeight="1">
      <c r="A15" s="12">
        <v>36221</v>
      </c>
      <c r="B15" s="19">
        <f ca="1">$B$12-A15</f>
        <v>9141</v>
      </c>
      <c r="C15" s="21">
        <f ca="1">B15/365.25</f>
        <v>25.026694045174537</v>
      </c>
      <c r="D15" s="19">
        <f ca="1">C15*12</f>
        <v>300.32032854209444</v>
      </c>
      <c r="E15" s="20">
        <f ca="1">C15*52</f>
        <v>1301.3880903490758</v>
      </c>
    </row>
    <row r="16" spans="1:5" ht="32" customHeight="1">
      <c r="A16" s="12">
        <v>37468</v>
      </c>
      <c r="B16" s="19">
        <f t="shared" ref="B16:B19" ca="1" si="0">$B$12-A16</f>
        <v>7894</v>
      </c>
      <c r="C16" s="21">
        <f t="shared" ref="C16:C19" ca="1" si="1">B16/365.25</f>
        <v>21.612594113620808</v>
      </c>
      <c r="D16" s="19">
        <f t="shared" ref="D16:D19" ca="1" si="2">C16*12</f>
        <v>259.35112936344967</v>
      </c>
      <c r="E16" s="20">
        <f t="shared" ref="E16:E19" ca="1" si="3">C16*52</f>
        <v>1123.8548939082821</v>
      </c>
    </row>
    <row r="17" spans="1:5" ht="32" customHeight="1">
      <c r="A17" s="12">
        <v>31072</v>
      </c>
      <c r="B17" s="19">
        <f t="shared" ca="1" si="0"/>
        <v>14290</v>
      </c>
      <c r="C17" s="21">
        <f t="shared" ca="1" si="1"/>
        <v>39.123887748117724</v>
      </c>
      <c r="D17" s="19">
        <f t="shared" ca="1" si="2"/>
        <v>469.48665297741269</v>
      </c>
      <c r="E17" s="20">
        <f t="shared" ca="1" si="3"/>
        <v>2034.4421629021217</v>
      </c>
    </row>
    <row r="18" spans="1:5" ht="32" customHeight="1">
      <c r="A18" s="12">
        <v>34957</v>
      </c>
      <c r="B18" s="19">
        <f t="shared" ca="1" si="0"/>
        <v>10405</v>
      </c>
      <c r="C18" s="21">
        <f t="shared" ca="1" si="1"/>
        <v>28.487337440109513</v>
      </c>
      <c r="D18" s="19">
        <f t="shared" ca="1" si="2"/>
        <v>341.84804928131416</v>
      </c>
      <c r="E18" s="20">
        <f t="shared" ca="1" si="3"/>
        <v>1481.3415468856947</v>
      </c>
    </row>
    <row r="19" spans="1:5" ht="32" customHeight="1">
      <c r="A19" s="12">
        <v>40347</v>
      </c>
      <c r="B19" s="19">
        <f t="shared" ca="1" si="0"/>
        <v>5015</v>
      </c>
      <c r="C19" s="21">
        <f t="shared" ca="1" si="1"/>
        <v>13.730321697467488</v>
      </c>
      <c r="D19" s="19">
        <f t="shared" ca="1" si="2"/>
        <v>164.76386036960986</v>
      </c>
      <c r="E19" s="20">
        <f t="shared" ca="1" si="3"/>
        <v>713.97672826830944</v>
      </c>
    </row>
  </sheetData>
  <mergeCells count="1">
    <mergeCell ref="C12:E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6</vt:i4>
      </vt:variant>
    </vt:vector>
  </HeadingPairs>
  <TitlesOfParts>
    <vt:vector size="6" baseType="lpstr">
      <vt:lpstr>Morpheus Formation</vt:lpstr>
      <vt:lpstr>Combiner du texte</vt:lpstr>
      <vt:lpstr>Extraire du texte</vt:lpstr>
      <vt:lpstr>Fonction TEXTE</vt:lpstr>
      <vt:lpstr>Calculer des dates</vt:lpstr>
      <vt:lpstr>Calculer un âge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PARENT</dc:creator>
  <cp:lastModifiedBy>Nicolas PARENT</cp:lastModifiedBy>
  <dcterms:created xsi:type="dcterms:W3CDTF">2022-12-07T15:02:07Z</dcterms:created>
  <dcterms:modified xsi:type="dcterms:W3CDTF">2024-03-11T22:59:27Z</dcterms:modified>
</cp:coreProperties>
</file>