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nico_parent/Library/CloudStorage/GoogleDrive-n.parent@morpheus-formation.fr/Drive partagés/1.MORPHEUS FORMATION/1.Formations/1.Excel/0.Templates Excel/Comptabilité &amp; Finance/Bilan fonctionnel/Version gratuite/"/>
    </mc:Choice>
  </mc:AlternateContent>
  <xr:revisionPtr revIDLastSave="0" documentId="13_ncr:1_{E14C6A19-8D1E-AF4C-89BF-48365208EBB0}" xr6:coauthVersionLast="47" xr6:coauthVersionMax="47" xr10:uidLastSave="{00000000-0000-0000-0000-000000000000}"/>
  <workbookProtection workbookAlgorithmName="SHA-512" workbookHashValue="GInq2RUf/At7CGGINyrNWOMdIMEFRO1wQJelANk7JpTQUIpqkB1wwVDmBGJYLGmpabLkbgMhew8c3ashdWzeuw==" workbookSaltValue="Z4MoAs8XhvNwu4eqLrrgxQ==" workbookSpinCount="100000" lockStructure="1"/>
  <bookViews>
    <workbookView xWindow="0" yWindow="500" windowWidth="28800" windowHeight="17500" xr2:uid="{9A515FD0-2A63-3E40-9B35-43A4D23249BB}"/>
  </bookViews>
  <sheets>
    <sheet name="Mot de passe" sheetId="14" r:id="rId1"/>
    <sheet name="Bilan fonctionnel" sheetId="12" r:id="rId2"/>
  </sheets>
  <externalReferences>
    <externalReference r:id="rId3"/>
    <externalReference r:id="rId4"/>
    <externalReference r:id="rId5"/>
  </externalReferences>
  <definedNames>
    <definedName name="Année">OFFSET('[1]Tab. Amortissement (année)'!$A$2,0,0,COUNT('[1]Tab. Amortissement (année)'!$A$2:$A$100))</definedName>
    <definedName name="Assurance_annuelle">OFFSET('[1]Tab. Amortissement (année)'!$D$2,0,0,COUNT('[1]Tab. Amortissement (année)'!$D$2:$D$100))</definedName>
    <definedName name="Capital_remboursé">OFFSET('[1]Tab. Amortissement (année)'!$F$2,0,0,COUNT('[1]Tab. Amortissement (année)'!$F$2:$F$100))</definedName>
    <definedName name="Hard_Attendu" localSheetId="0">OFFSET([3]Analyse!$G$17,,,COUNTA([3]Analyse!$G$17:$G$26))</definedName>
    <definedName name="Hard_Attendu">OFFSET([2]Analyse!$G$27,,,COUNTA([2]Analyse!$G$27:$G$36))</definedName>
    <definedName name="Hard_Evalue" localSheetId="0">OFFSET([3]Analyse!$H$17,,,COUNTA([3]Analyse!$H$17:$H$26))</definedName>
    <definedName name="Hard_Evalue">OFFSET([2]Analyse!$H$27,,,COUNTA([2]Analyse!$H$27:$H$36))</definedName>
    <definedName name="Hard_skills" localSheetId="0">OFFSET([3]Analyse!$F$17,,,COUNTA([3]Analyse!$F$17:$F$26))</definedName>
    <definedName name="Hard_skills">OFFSET([2]Analyse!$F$27,,,COUNTA([2]Analyse!$F$27:$F$36))</definedName>
    <definedName name="Intérêts_annuels">OFFSET('[1]Tab. Amortissement (année)'!$C$2,0,0,COUNT('[1]Tab. Amortissement (année)'!$C$2:$C$100))</definedName>
    <definedName name="Soft_Attendu" localSheetId="0">OFFSET([3]Analyse!$G$4,,,COUNTA([3]Analyse!$G$4:$G$13))</definedName>
    <definedName name="Soft_Attendu">OFFSET([2]Analyse!$G$14,,,COUNTA([2]Analyse!$G$14:$G$23))</definedName>
    <definedName name="Soft_Evalue" localSheetId="0">OFFSET([3]Analyse!$H$4,,,COUNTA([3]Analyse!$H$4:$H$13))</definedName>
    <definedName name="Soft_Evalue">OFFSET([2]Analyse!$H$14,,,COUNTA([2]Analyse!$H$14:$H$23))</definedName>
    <definedName name="Soft_skills" localSheetId="0">OFFSET([3]Analyse!$F$4,,,COUNTA([3]Analyse!$F$4:$F$13))</definedName>
    <definedName name="Soft_skills">OFFSET([2]Analyse!$F$14,,,COUNTA([2]Analyse!$F$14:$F$23))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14" i="12" l="1"/>
  <c r="H12" i="12"/>
  <c r="D27" i="12" s="1"/>
  <c r="H15" i="12"/>
  <c r="G15" i="12"/>
  <c r="G12" i="12"/>
  <c r="C27" i="12" s="1"/>
  <c r="H7" i="12"/>
  <c r="H27" i="12" s="1"/>
  <c r="H28" i="12" s="1"/>
  <c r="G7" i="12"/>
  <c r="D19" i="12"/>
  <c r="C19" i="12"/>
  <c r="G21" i="12" s="1"/>
  <c r="D15" i="12"/>
  <c r="C15" i="12"/>
  <c r="D13" i="12"/>
  <c r="D26" i="12" s="1"/>
  <c r="C13" i="12"/>
  <c r="C26" i="12" s="1"/>
  <c r="D12" i="12"/>
  <c r="D25" i="12" s="1"/>
  <c r="C12" i="12"/>
  <c r="H29" i="12"/>
  <c r="H30" i="12" s="1"/>
  <c r="H10" i="12" l="1"/>
  <c r="D28" i="12" s="1"/>
  <c r="H25" i="12"/>
  <c r="H26" i="12" s="1"/>
  <c r="H21" i="12"/>
  <c r="H17" i="12"/>
  <c r="D29" i="12" l="1"/>
  <c r="G10" i="12"/>
  <c r="G27" i="12"/>
  <c r="G28" i="12" s="1"/>
  <c r="G25" i="12"/>
  <c r="G26" i="12" s="1"/>
  <c r="G17" i="12"/>
  <c r="C25" i="12"/>
  <c r="C29" i="12" l="1"/>
  <c r="G29" i="12"/>
  <c r="G30" i="12" s="1"/>
  <c r="H22" i="12"/>
  <c r="D30" i="12"/>
  <c r="C28" i="12"/>
  <c r="G22" i="12" l="1"/>
  <c r="C30" i="12"/>
</calcChain>
</file>

<file path=xl/sharedStrings.xml><?xml version="1.0" encoding="utf-8"?>
<sst xmlns="http://schemas.openxmlformats.org/spreadsheetml/2006/main" count="58" uniqueCount="50">
  <si>
    <t>N</t>
  </si>
  <si>
    <t>N-1</t>
  </si>
  <si>
    <t>Immobilisations nettes</t>
  </si>
  <si>
    <t>DMLT + CCA stables</t>
  </si>
  <si>
    <t>Provisions risques et charges</t>
  </si>
  <si>
    <t>FDR</t>
  </si>
  <si>
    <t>Stocks</t>
  </si>
  <si>
    <t xml:space="preserve">Fournisseurs + acomptes </t>
  </si>
  <si>
    <t>Clients</t>
  </si>
  <si>
    <t>Dettes fiscales et sociales</t>
  </si>
  <si>
    <t>Créances diverses</t>
  </si>
  <si>
    <t>Autres dettes</t>
  </si>
  <si>
    <t>Charges constatées</t>
  </si>
  <si>
    <t>Produits constatées</t>
  </si>
  <si>
    <t>Trésorerie Actif</t>
  </si>
  <si>
    <t>Concours bancaires courants</t>
  </si>
  <si>
    <t>Chiffre d'affaires</t>
  </si>
  <si>
    <t xml:space="preserve">Total bilan </t>
  </si>
  <si>
    <t xml:space="preserve">Délais rotation stock </t>
  </si>
  <si>
    <t xml:space="preserve">Délais rotation clients </t>
  </si>
  <si>
    <t>DMLT/FP</t>
  </si>
  <si>
    <t>Délais de rotation fournisseurs</t>
  </si>
  <si>
    <t>FDR/BFR</t>
  </si>
  <si>
    <t>BFR</t>
  </si>
  <si>
    <t>Bilan fonctionnel</t>
  </si>
  <si>
    <t>Fonds de roulement</t>
  </si>
  <si>
    <t>Besoin en fonds de roulement (BFR)</t>
  </si>
  <si>
    <t>Trésorerie nette (TN)</t>
  </si>
  <si>
    <t>Capitaux propres</t>
  </si>
  <si>
    <t xml:space="preserve">Contrôle cohérence TN </t>
  </si>
  <si>
    <t>RATIOS en %</t>
  </si>
  <si>
    <t>Ratios en jours de CA</t>
  </si>
  <si>
    <t>Trésorerie</t>
  </si>
  <si>
    <t>FP/Total bilan (norme &gt; 25%)</t>
  </si>
  <si>
    <t>norme : supérieur ou égal à 25%</t>
  </si>
  <si>
    <t>norme : supérieur ou égal à 50%</t>
  </si>
  <si>
    <t>norme : inférieur ou égal à 80%</t>
  </si>
  <si>
    <t>Niveau débutant</t>
  </si>
  <si>
    <t>Informations pratiques</t>
  </si>
  <si>
    <t>Découvrir le programme</t>
  </si>
  <si>
    <t>Modalités</t>
  </si>
  <si>
    <t>Après une analyse approfondie de vos des besoins, vous recevez un programme sur-mesure avec un planning adapté à vos disponibilités.
Nos formations sont accessibles en distanciel ou en présentiel. Le format distanciel garantit un apprentissage plus solide, car la durée est répartie sur des séances de 1h30 à 2h.
Vous pratiquez directement les notions sur le logiciel Excel, et vous pouvez vous entraîner en dehors des séances avec des exercices interactifs. Le formateur personnalise le programme tout au long de la formation.</t>
  </si>
  <si>
    <t>Niveau intermédiaire</t>
  </si>
  <si>
    <t>Niveau avancé</t>
  </si>
  <si>
    <t>Certification
Qualiopi</t>
  </si>
  <si>
    <t>Nous sommes certifiés Qualiopi, donc nos formations sont éligibles au financement CPF, OPCO, FAF, Pôle Emploi, votre entreprise…</t>
  </si>
  <si>
    <t>Par métier</t>
  </si>
  <si>
    <t>Partenaire
Tosa</t>
  </si>
  <si>
    <t>Nos formations délivrent la certification Tosa Excel : vous passez l'examen blanc du Tosa 2 séances avant la fin de la formation, puis la certification Tosa après la formation.</t>
  </si>
  <si>
    <t>Découvrir les programmes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</si>
</sst>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 #,##0.00_)\ &quot;€&quot;_ ;_ * \(#,##0.00\)\ &quot;€&quot;_ ;_ * &quot;-&quot;??_)\ &quot;€&quot;_ ;_ @_ "/>
    <numFmt numFmtId="43" formatCode="_ * #,##0.00_)_ ;_ * \(#,##0.00\)_ ;_ * &quot;-&quot;??_)_ ;_ @_ "/>
    <numFmt numFmtId="165" formatCode="_-* #,##0.00\ [$€-40C]_-;\-* #,##0.00\ [$€-40C]_-;_-* &quot;-&quot;??\ [$€-40C]_-;_-@_-"/>
    <numFmt numFmtId="166" formatCode="#,##0.00\ &quot;€&quot;"/>
    <numFmt numFmtId="167" formatCode="_ * #,##0_)\ &quot;€&quot;_ ;_ * \(#,##0\)\ &quot;€&quot;_ ;_ * &quot;-&quot;??_)\ &quot;€&quot;_ ;_ @_ "/>
  </numFmts>
  <fonts count="21">
    <font>
      <sz val="12"/>
      <color theme="1"/>
      <name val="Calibri"/>
      <family val="2"/>
      <scheme val="minor"/>
    </font>
    <font>
      <b/>
      <sz val="12"/>
      <color theme="1"/>
      <name val="Calibri"/>
      <family val="2"/>
      <scheme val="minor"/>
    </font>
    <font>
      <i/>
      <sz val="12"/>
      <color theme="1"/>
      <name val="Calibri"/>
      <family val="2"/>
      <scheme val="minor"/>
    </font>
    <font>
      <sz val="12"/>
      <color theme="1"/>
      <name val="Calibri"/>
      <family val="2"/>
      <scheme val="minor"/>
    </font>
    <font>
      <sz val="11"/>
      <color theme="1"/>
      <name val="Calibri"/>
      <family val="2"/>
      <scheme val="minor"/>
    </font>
    <font>
      <b/>
      <sz val="16"/>
      <color theme="0"/>
      <name val="Calibri"/>
      <family val="2"/>
      <scheme val="minor"/>
    </font>
    <font>
      <u/>
      <sz val="11"/>
      <color theme="10"/>
      <name val="Calibri"/>
      <family val="2"/>
      <scheme val="minor"/>
    </font>
    <font>
      <b/>
      <sz val="14"/>
      <color theme="1"/>
      <name val="Calibri"/>
      <family val="2"/>
      <scheme val="minor"/>
    </font>
    <font>
      <b/>
      <sz val="14"/>
      <color theme="0"/>
      <name val="Calibri"/>
      <family val="2"/>
      <scheme val="minor"/>
    </font>
    <font>
      <b/>
      <sz val="12"/>
      <color rgb="FF00B050"/>
      <name val="Calibri"/>
      <family val="2"/>
      <scheme val="minor"/>
    </font>
    <font>
      <b/>
      <sz val="12"/>
      <color rgb="FF002060"/>
      <name val="Calibri"/>
      <family val="2"/>
      <scheme val="minor"/>
    </font>
    <font>
      <sz val="10"/>
      <color rgb="FF000000"/>
      <name val="Calibri"/>
      <family val="2"/>
      <scheme val="minor"/>
    </font>
    <font>
      <sz val="12"/>
      <name val="Calibri"/>
      <family val="2"/>
      <scheme val="minor"/>
    </font>
    <font>
      <i/>
      <sz val="12"/>
      <name val="Calibri"/>
      <family val="2"/>
      <scheme val="minor"/>
    </font>
    <font>
      <b/>
      <sz val="14"/>
      <name val="Calibri"/>
      <family val="2"/>
      <scheme val="minor"/>
    </font>
    <font>
      <i/>
      <sz val="11"/>
      <color theme="1"/>
      <name val="Calibri"/>
      <family val="2"/>
      <scheme val="minor"/>
    </font>
    <font>
      <u/>
      <sz val="12"/>
      <color theme="10"/>
      <name val="Calibri"/>
      <family val="2"/>
      <scheme val="minor"/>
    </font>
    <font>
      <sz val="11"/>
      <color theme="1"/>
      <name val="Montserrat Regular"/>
    </font>
    <font>
      <b/>
      <sz val="16"/>
      <color rgb="FF00518B"/>
      <name val="Calibri"/>
      <family val="2"/>
      <scheme val="minor"/>
    </font>
    <font>
      <sz val="14"/>
      <color rgb="FF00518B"/>
      <name val="Calibri"/>
      <family val="2"/>
      <scheme val="minor"/>
    </font>
    <font>
      <b/>
      <sz val="14"/>
      <color rgb="FF00518B"/>
      <name val="Calibri"/>
      <family val="2"/>
      <scheme val="minor"/>
    </font>
  </fonts>
  <fills count="5">
    <fill>
      <patternFill patternType="none"/>
    </fill>
    <fill>
      <patternFill patternType="gray125"/>
    </fill>
    <fill>
      <patternFill patternType="solid">
        <fgColor rgb="FF00518B"/>
        <bgColor indexed="64"/>
      </patternFill>
    </fill>
    <fill>
      <patternFill patternType="solid">
        <fgColor theme="8" tint="0.79998168889431442"/>
        <bgColor indexed="64"/>
      </patternFill>
    </fill>
    <fill>
      <patternFill patternType="solid">
        <fgColor theme="0"/>
        <bgColor indexed="64"/>
      </patternFill>
    </fill>
  </fills>
  <borders count="34">
    <border>
      <left/>
      <right/>
      <top/>
      <bottom/>
      <diagonal/>
    </border>
    <border>
      <left style="thin">
        <color rgb="FF00518B"/>
      </left>
      <right style="thin">
        <color rgb="FF00518B"/>
      </right>
      <top style="medium">
        <color rgb="FF00518B"/>
      </top>
      <bottom style="medium">
        <color rgb="FF00518B"/>
      </bottom>
      <diagonal/>
    </border>
    <border>
      <left style="thin">
        <color rgb="FF00518B"/>
      </left>
      <right style="medium">
        <color rgb="FF00518B"/>
      </right>
      <top style="medium">
        <color rgb="FF00518B"/>
      </top>
      <bottom style="medium">
        <color rgb="FF00518B"/>
      </bottom>
      <diagonal/>
    </border>
    <border>
      <left style="medium">
        <color rgb="FF00518B"/>
      </left>
      <right/>
      <top style="medium">
        <color rgb="FF00518B"/>
      </top>
      <bottom style="medium">
        <color rgb="FF00518B"/>
      </bottom>
      <diagonal/>
    </border>
    <border>
      <left/>
      <right/>
      <top style="medium">
        <color rgb="FF00518B"/>
      </top>
      <bottom style="medium">
        <color rgb="FF00518B"/>
      </bottom>
      <diagonal/>
    </border>
    <border>
      <left/>
      <right style="medium">
        <color rgb="FF00518B"/>
      </right>
      <top style="medium">
        <color rgb="FF00518B"/>
      </top>
      <bottom style="medium">
        <color rgb="FF00518B"/>
      </bottom>
      <diagonal/>
    </border>
    <border>
      <left style="thin">
        <color rgb="FF00518B"/>
      </left>
      <right style="thin">
        <color rgb="FF00518B"/>
      </right>
      <top style="medium">
        <color rgb="FF00518B"/>
      </top>
      <bottom style="thin">
        <color theme="0"/>
      </bottom>
      <diagonal/>
    </border>
    <border>
      <left style="thin">
        <color rgb="FF00518B"/>
      </left>
      <right style="thin">
        <color rgb="FF00518B"/>
      </right>
      <top style="thin">
        <color theme="0"/>
      </top>
      <bottom style="thin">
        <color theme="0"/>
      </bottom>
      <diagonal/>
    </border>
    <border>
      <left style="thin">
        <color rgb="FF00518B"/>
      </left>
      <right style="thin">
        <color rgb="FF00518B"/>
      </right>
      <top style="thin">
        <color theme="0"/>
      </top>
      <bottom style="medium">
        <color rgb="FF00518B"/>
      </bottom>
      <diagonal/>
    </border>
    <border>
      <left style="thin">
        <color rgb="FF00518B"/>
      </left>
      <right style="medium">
        <color rgb="FF00518B"/>
      </right>
      <top style="medium">
        <color rgb="FF00518B"/>
      </top>
      <bottom style="thin">
        <color theme="0"/>
      </bottom>
      <diagonal/>
    </border>
    <border>
      <left style="thin">
        <color rgb="FF00518B"/>
      </left>
      <right style="medium">
        <color rgb="FF00518B"/>
      </right>
      <top style="thin">
        <color theme="0"/>
      </top>
      <bottom style="thin">
        <color theme="0"/>
      </bottom>
      <diagonal/>
    </border>
    <border>
      <left style="thin">
        <color rgb="FF00518B"/>
      </left>
      <right style="medium">
        <color rgb="FF00518B"/>
      </right>
      <top style="thin">
        <color theme="0"/>
      </top>
      <bottom style="medium">
        <color rgb="FF00518B"/>
      </bottom>
      <diagonal/>
    </border>
    <border>
      <left style="medium">
        <color rgb="FF00518B"/>
      </left>
      <right style="thin">
        <color rgb="FF00518B"/>
      </right>
      <top style="medium">
        <color rgb="FF00518B"/>
      </top>
      <bottom style="medium">
        <color rgb="FF00518B"/>
      </bottom>
      <diagonal/>
    </border>
    <border>
      <left style="thin">
        <color theme="0"/>
      </left>
      <right style="thin">
        <color theme="0"/>
      </right>
      <top style="medium">
        <color rgb="FF00518B"/>
      </top>
      <bottom style="medium">
        <color rgb="FF00518B"/>
      </bottom>
      <diagonal/>
    </border>
    <border>
      <left style="medium">
        <color rgb="FF00518B"/>
      </left>
      <right style="thin">
        <color theme="0"/>
      </right>
      <top style="medium">
        <color rgb="FF00518B"/>
      </top>
      <bottom style="medium">
        <color rgb="FF00518B"/>
      </bottom>
      <diagonal/>
    </border>
    <border>
      <left style="thin">
        <color theme="0"/>
      </left>
      <right style="medium">
        <color rgb="FF00518B"/>
      </right>
      <top style="medium">
        <color rgb="FF00518B"/>
      </top>
      <bottom style="medium">
        <color rgb="FF00518B"/>
      </bottom>
      <diagonal/>
    </border>
    <border>
      <left style="medium">
        <color rgb="FF00518B"/>
      </left>
      <right style="thin">
        <color rgb="FF00518B"/>
      </right>
      <top style="medium">
        <color rgb="FF00518B"/>
      </top>
      <bottom style="thin">
        <color theme="0"/>
      </bottom>
      <diagonal/>
    </border>
    <border>
      <left style="medium">
        <color rgb="FF00518B"/>
      </left>
      <right style="thin">
        <color rgb="FF00518B"/>
      </right>
      <top style="thin">
        <color theme="0"/>
      </top>
      <bottom style="thin">
        <color theme="0"/>
      </bottom>
      <diagonal/>
    </border>
    <border>
      <left style="medium">
        <color rgb="FF00518B"/>
      </left>
      <right style="thin">
        <color rgb="FF00518B"/>
      </right>
      <top style="thin">
        <color theme="0"/>
      </top>
      <bottom style="medium">
        <color rgb="FF00518B"/>
      </bottom>
      <diagonal/>
    </border>
    <border>
      <left style="medium">
        <color rgb="FF00518B"/>
      </left>
      <right style="thin">
        <color rgb="FF00518B"/>
      </right>
      <top/>
      <bottom style="medium">
        <color rgb="FF00518B"/>
      </bottom>
      <diagonal/>
    </border>
    <border>
      <left style="thin">
        <color rgb="FF00518B"/>
      </left>
      <right style="thin">
        <color rgb="FF00518B"/>
      </right>
      <top/>
      <bottom style="medium">
        <color rgb="FF00518B"/>
      </bottom>
      <diagonal/>
    </border>
    <border>
      <left style="thin">
        <color rgb="FF00518B"/>
      </left>
      <right style="medium">
        <color rgb="FF00518B"/>
      </right>
      <top/>
      <bottom style="medium">
        <color rgb="FF00518B"/>
      </bottom>
      <diagonal/>
    </border>
    <border>
      <left style="medium">
        <color rgb="FF00518B"/>
      </left>
      <right style="medium">
        <color rgb="FF00518B"/>
      </right>
      <top style="medium">
        <color rgb="FF00518B"/>
      </top>
      <bottom style="medium">
        <color rgb="FF00518B"/>
      </bottom>
      <diagonal/>
    </border>
    <border>
      <left style="medium">
        <color theme="8" tint="0.79998168889431442"/>
      </left>
      <right style="medium">
        <color theme="8" tint="0.79998168889431442"/>
      </right>
      <top style="medium">
        <color rgb="FF00518B"/>
      </top>
      <bottom style="medium">
        <color theme="8" tint="0.79998168889431442"/>
      </bottom>
      <diagonal/>
    </border>
    <border>
      <left style="medium">
        <color rgb="FF00518B"/>
      </left>
      <right style="dotted">
        <color rgb="FF00518B"/>
      </right>
      <top style="medium">
        <color rgb="FF00518B"/>
      </top>
      <bottom/>
      <diagonal/>
    </border>
    <border>
      <left style="dotted">
        <color rgb="FF00518B"/>
      </left>
      <right style="medium">
        <color rgb="FF00518B"/>
      </right>
      <top style="medium">
        <color rgb="FF00518B"/>
      </top>
      <bottom/>
      <diagonal/>
    </border>
    <border>
      <left style="medium">
        <color rgb="FF00518B"/>
      </left>
      <right style="dotted">
        <color rgb="FF00518B"/>
      </right>
      <top/>
      <bottom/>
      <diagonal/>
    </border>
    <border>
      <left style="dotted">
        <color rgb="FF00518B"/>
      </left>
      <right style="medium">
        <color rgb="FF00518B"/>
      </right>
      <top/>
      <bottom/>
      <diagonal/>
    </border>
    <border>
      <left style="medium">
        <color rgb="FF00518B"/>
      </left>
      <right style="dotted">
        <color rgb="FF00518B"/>
      </right>
      <top/>
      <bottom style="thin">
        <color rgb="FF00518B"/>
      </bottom>
      <diagonal/>
    </border>
    <border>
      <left style="dotted">
        <color rgb="FF00518B"/>
      </left>
      <right style="medium">
        <color rgb="FF00518B"/>
      </right>
      <top/>
      <bottom style="thin">
        <color rgb="FF00518B"/>
      </bottom>
      <diagonal/>
    </border>
    <border>
      <left style="medium">
        <color rgb="FF00518B"/>
      </left>
      <right style="dotted">
        <color rgb="FF00518B"/>
      </right>
      <top style="thin">
        <color rgb="FF00518B"/>
      </top>
      <bottom/>
      <diagonal/>
    </border>
    <border>
      <left style="dotted">
        <color rgb="FF00518B"/>
      </left>
      <right style="medium">
        <color rgb="FF00518B"/>
      </right>
      <top style="thin">
        <color rgb="FF00518B"/>
      </top>
      <bottom/>
      <diagonal/>
    </border>
    <border>
      <left style="medium">
        <color rgb="FF00518B"/>
      </left>
      <right style="dotted">
        <color rgb="FF00518B"/>
      </right>
      <top/>
      <bottom style="medium">
        <color rgb="FF00518B"/>
      </bottom>
      <diagonal/>
    </border>
    <border>
      <left style="dotted">
        <color rgb="FF00518B"/>
      </left>
      <right style="medium">
        <color rgb="FF00518B"/>
      </right>
      <top/>
      <bottom style="medium">
        <color rgb="FF00518B"/>
      </bottom>
      <diagonal/>
    </border>
  </borders>
  <cellStyleXfs count="9">
    <xf numFmtId="0" fontId="0" fillId="0" borderId="0"/>
    <xf numFmtId="0" fontId="4" fillId="0" borderId="0"/>
    <xf numFmtId="0" fontId="6"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11" fillId="0" borderId="0"/>
    <xf numFmtId="0" fontId="16" fillId="0" borderId="0" applyNumberFormat="0" applyFill="0" applyBorder="0" applyAlignment="0" applyProtection="0"/>
  </cellStyleXfs>
  <cellXfs count="73">
    <xf numFmtId="0" fontId="0" fillId="0" borderId="0" xfId="0"/>
    <xf numFmtId="0" fontId="3" fillId="0" borderId="0" xfId="1" applyFont="1" applyAlignment="1">
      <alignment vertical="center"/>
    </xf>
    <xf numFmtId="44" fontId="10" fillId="0" borderId="0" xfId="4" applyFont="1" applyBorder="1" applyAlignment="1">
      <alignment horizontal="center" vertical="center" readingOrder="1"/>
    </xf>
    <xf numFmtId="0" fontId="1" fillId="0" borderId="0" xfId="1" applyFont="1" applyAlignment="1">
      <alignment horizontal="center" vertical="center"/>
    </xf>
    <xf numFmtId="44" fontId="10" fillId="0" borderId="0" xfId="4" applyFont="1" applyFill="1" applyBorder="1" applyAlignment="1">
      <alignment horizontal="center" vertical="center" readingOrder="1"/>
    </xf>
    <xf numFmtId="0" fontId="10" fillId="0" borderId="0" xfId="1" applyFont="1" applyAlignment="1">
      <alignment horizontal="center" vertical="center" wrapText="1" readingOrder="1"/>
    </xf>
    <xf numFmtId="165" fontId="12" fillId="0" borderId="0" xfId="1" applyNumberFormat="1" applyFont="1" applyAlignment="1">
      <alignment horizontal="center" vertical="center" wrapText="1"/>
    </xf>
    <xf numFmtId="0" fontId="9" fillId="0" borderId="0" xfId="1" applyFont="1" applyAlignment="1">
      <alignment horizontal="center" vertical="center" wrapText="1" readingOrder="1"/>
    </xf>
    <xf numFmtId="44" fontId="12" fillId="0" borderId="0" xfId="4" applyFont="1" applyFill="1" applyBorder="1" applyAlignment="1">
      <alignment horizontal="center" vertical="center" wrapText="1"/>
    </xf>
    <xf numFmtId="0" fontId="12" fillId="0" borderId="0" xfId="1" applyFont="1" applyAlignment="1">
      <alignment horizontal="center" vertical="center" wrapText="1"/>
    </xf>
    <xf numFmtId="0" fontId="12" fillId="0" borderId="0" xfId="1" applyFont="1" applyAlignment="1">
      <alignment vertical="center" wrapText="1"/>
    </xf>
    <xf numFmtId="166" fontId="3" fillId="0" borderId="0" xfId="5" applyNumberFormat="1" applyFont="1" applyFill="1" applyBorder="1" applyAlignment="1">
      <alignment horizontal="center" vertical="center"/>
    </xf>
    <xf numFmtId="0" fontId="2" fillId="0" borderId="0" xfId="1" applyFont="1" applyAlignment="1">
      <alignment horizontal="center" vertical="center"/>
    </xf>
    <xf numFmtId="1" fontId="3" fillId="0" borderId="0" xfId="1" applyNumberFormat="1" applyFont="1" applyAlignment="1">
      <alignment horizontal="center" vertical="center"/>
    </xf>
    <xf numFmtId="49" fontId="14" fillId="3" borderId="12" xfId="0" applyNumberFormat="1" applyFont="1" applyFill="1" applyBorder="1" applyAlignment="1">
      <alignment horizontal="right" vertical="center" wrapText="1" indent="2"/>
    </xf>
    <xf numFmtId="167" fontId="14" fillId="3" borderId="1" xfId="4" applyNumberFormat="1" applyFont="1" applyFill="1" applyBorder="1" applyAlignment="1">
      <alignment horizontal="center" vertical="center" wrapText="1"/>
    </xf>
    <xf numFmtId="167" fontId="14" fillId="3" borderId="2" xfId="4" applyNumberFormat="1" applyFont="1" applyFill="1" applyBorder="1" applyAlignment="1">
      <alignment horizontal="center" vertical="center" wrapText="1"/>
    </xf>
    <xf numFmtId="49" fontId="14" fillId="3" borderId="16" xfId="0" applyNumberFormat="1" applyFont="1" applyFill="1" applyBorder="1" applyAlignment="1">
      <alignment horizontal="right" vertical="center" wrapText="1" indent="2"/>
    </xf>
    <xf numFmtId="167" fontId="14" fillId="3" borderId="6" xfId="4" applyNumberFormat="1" applyFont="1" applyFill="1" applyBorder="1" applyAlignment="1">
      <alignment horizontal="center" vertical="center" wrapText="1"/>
    </xf>
    <xf numFmtId="49" fontId="14" fillId="3" borderId="17" xfId="0" applyNumberFormat="1" applyFont="1" applyFill="1" applyBorder="1" applyAlignment="1">
      <alignment horizontal="right" vertical="center" wrapText="1" indent="2"/>
    </xf>
    <xf numFmtId="49" fontId="14" fillId="3" borderId="18" xfId="0" applyNumberFormat="1" applyFont="1" applyFill="1" applyBorder="1" applyAlignment="1">
      <alignment horizontal="right" vertical="center" wrapText="1" indent="2"/>
    </xf>
    <xf numFmtId="49" fontId="13" fillId="4" borderId="19" xfId="0" applyNumberFormat="1" applyFont="1" applyFill="1" applyBorder="1" applyAlignment="1">
      <alignment horizontal="right" vertical="center" wrapText="1" indent="2"/>
    </xf>
    <xf numFmtId="167" fontId="13" fillId="4" borderId="20" xfId="4" applyNumberFormat="1" applyFont="1" applyFill="1" applyBorder="1" applyAlignment="1">
      <alignment horizontal="center" vertical="center" wrapText="1"/>
    </xf>
    <xf numFmtId="167" fontId="13" fillId="4" borderId="21" xfId="4" applyNumberFormat="1" applyFont="1" applyFill="1" applyBorder="1" applyAlignment="1">
      <alignment horizontal="center" vertical="center" wrapText="1"/>
    </xf>
    <xf numFmtId="37" fontId="14" fillId="4" borderId="6" xfId="4" applyNumberFormat="1" applyFont="1" applyFill="1" applyBorder="1" applyAlignment="1">
      <alignment horizontal="center" vertical="center" wrapText="1"/>
    </xf>
    <xf numFmtId="37" fontId="14" fillId="4" borderId="9" xfId="4" applyNumberFormat="1" applyFont="1" applyFill="1" applyBorder="1" applyAlignment="1">
      <alignment horizontal="center" vertical="center" wrapText="1"/>
    </xf>
    <xf numFmtId="37" fontId="14" fillId="4" borderId="7" xfId="4" applyNumberFormat="1" applyFont="1" applyFill="1" applyBorder="1" applyAlignment="1">
      <alignment horizontal="center" vertical="center" wrapText="1"/>
    </xf>
    <xf numFmtId="37" fontId="14" fillId="4" borderId="10" xfId="4" applyNumberFormat="1" applyFont="1" applyFill="1" applyBorder="1" applyAlignment="1">
      <alignment horizontal="center" vertical="center" wrapText="1"/>
    </xf>
    <xf numFmtId="37" fontId="14" fillId="4" borderId="8" xfId="4" applyNumberFormat="1" applyFont="1" applyFill="1" applyBorder="1" applyAlignment="1">
      <alignment horizontal="center" vertical="center" wrapText="1"/>
    </xf>
    <xf numFmtId="37" fontId="14" fillId="4" borderId="11" xfId="4" applyNumberFormat="1" applyFont="1" applyFill="1" applyBorder="1" applyAlignment="1">
      <alignment horizontal="center" vertical="center" wrapText="1"/>
    </xf>
    <xf numFmtId="9" fontId="14" fillId="4" borderId="7" xfId="4" applyNumberFormat="1" applyFont="1" applyFill="1" applyBorder="1" applyAlignment="1">
      <alignment horizontal="center" vertical="center" wrapText="1"/>
    </xf>
    <xf numFmtId="9" fontId="14" fillId="4" borderId="10" xfId="4" applyNumberFormat="1" applyFont="1" applyFill="1" applyBorder="1" applyAlignment="1">
      <alignment horizontal="center" vertical="center" wrapText="1"/>
    </xf>
    <xf numFmtId="9" fontId="14" fillId="4" borderId="6" xfId="4" applyNumberFormat="1" applyFont="1" applyFill="1" applyBorder="1" applyAlignment="1">
      <alignment horizontal="center" vertical="center" wrapText="1"/>
    </xf>
    <xf numFmtId="9" fontId="14" fillId="4" borderId="9" xfId="4" applyNumberFormat="1" applyFont="1" applyFill="1" applyBorder="1" applyAlignment="1">
      <alignment horizontal="center" vertical="center" wrapText="1"/>
    </xf>
    <xf numFmtId="0" fontId="15" fillId="0" borderId="17" xfId="1" applyFont="1" applyBorder="1" applyAlignment="1">
      <alignment horizontal="right" vertical="center"/>
    </xf>
    <xf numFmtId="0" fontId="15" fillId="0" borderId="18" xfId="1" applyFont="1" applyBorder="1" applyAlignment="1">
      <alignment horizontal="right" vertical="center"/>
    </xf>
    <xf numFmtId="0" fontId="15" fillId="0" borderId="7" xfId="1" applyFont="1" applyBorder="1" applyAlignment="1">
      <alignment horizontal="right" vertical="center"/>
    </xf>
    <xf numFmtId="0" fontId="15" fillId="0" borderId="10" xfId="1" applyFont="1" applyBorder="1" applyAlignment="1">
      <alignment horizontal="right" vertical="center"/>
    </xf>
    <xf numFmtId="0" fontId="15" fillId="0" borderId="8" xfId="1" applyFont="1" applyBorder="1" applyAlignment="1">
      <alignment horizontal="right" vertical="center"/>
    </xf>
    <xf numFmtId="0" fontId="15" fillId="0" borderId="11" xfId="1" applyFont="1" applyBorder="1" applyAlignment="1">
      <alignment horizontal="right" vertical="center"/>
    </xf>
    <xf numFmtId="0" fontId="8" fillId="2" borderId="14"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7" fillId="0" borderId="0" xfId="1" applyFont="1" applyAlignment="1">
      <alignment horizontal="center" vertical="center" wrapText="1" readingOrder="1"/>
    </xf>
    <xf numFmtId="167" fontId="14" fillId="3" borderId="9" xfId="4" applyNumberFormat="1" applyFont="1" applyFill="1" applyBorder="1" applyAlignment="1">
      <alignment horizontal="center" vertical="center" wrapText="1"/>
    </xf>
    <xf numFmtId="167" fontId="14" fillId="4" borderId="1" xfId="4" applyNumberFormat="1" applyFont="1" applyFill="1" applyBorder="1" applyAlignment="1" applyProtection="1">
      <alignment horizontal="center" vertical="center" wrapText="1"/>
      <protection locked="0"/>
    </xf>
    <xf numFmtId="167" fontId="14" fillId="4" borderId="2" xfId="4" applyNumberFormat="1" applyFont="1" applyFill="1" applyBorder="1" applyAlignment="1" applyProtection="1">
      <alignment horizontal="center" vertical="center" wrapText="1"/>
      <protection locked="0"/>
    </xf>
    <xf numFmtId="167" fontId="14" fillId="4" borderId="6" xfId="4" applyNumberFormat="1" applyFont="1" applyFill="1" applyBorder="1" applyAlignment="1" applyProtection="1">
      <alignment horizontal="center" vertical="center" wrapText="1"/>
      <protection locked="0"/>
    </xf>
    <xf numFmtId="167" fontId="14" fillId="4" borderId="9" xfId="4" applyNumberFormat="1" applyFont="1" applyFill="1" applyBorder="1" applyAlignment="1" applyProtection="1">
      <alignment horizontal="center" vertical="center" wrapText="1"/>
      <protection locked="0"/>
    </xf>
    <xf numFmtId="167" fontId="14" fillId="4" borderId="7" xfId="4" applyNumberFormat="1" applyFont="1" applyFill="1" applyBorder="1" applyAlignment="1" applyProtection="1">
      <alignment horizontal="center" vertical="center" wrapText="1"/>
      <protection locked="0"/>
    </xf>
    <xf numFmtId="167" fontId="14" fillId="4" borderId="10" xfId="4" applyNumberFormat="1" applyFont="1" applyFill="1" applyBorder="1" applyAlignment="1" applyProtection="1">
      <alignment horizontal="center" vertical="center" wrapText="1"/>
      <protection locked="0"/>
    </xf>
    <xf numFmtId="167" fontId="14" fillId="4" borderId="8" xfId="4" applyNumberFormat="1" applyFont="1" applyFill="1" applyBorder="1" applyAlignment="1" applyProtection="1">
      <alignment horizontal="center" vertical="center" wrapText="1"/>
      <protection locked="0"/>
    </xf>
    <xf numFmtId="167" fontId="14" fillId="4" borderId="11" xfId="4" applyNumberFormat="1" applyFont="1" applyFill="1" applyBorder="1" applyAlignment="1" applyProtection="1">
      <alignment horizontal="center" vertical="center" wrapText="1"/>
      <protection locked="0"/>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7" fillId="0" borderId="0" xfId="3" applyFont="1" applyAlignment="1">
      <alignment horizontal="center" vertical="center" wrapText="1"/>
    </xf>
    <xf numFmtId="0" fontId="18" fillId="3" borderId="22" xfId="3" applyFont="1" applyFill="1" applyBorder="1" applyAlignment="1">
      <alignment horizontal="center" vertical="center" wrapText="1"/>
    </xf>
    <xf numFmtId="0" fontId="18" fillId="3" borderId="3" xfId="3" applyFont="1" applyFill="1" applyBorder="1" applyAlignment="1">
      <alignment horizontal="center" vertical="center" wrapText="1"/>
    </xf>
    <xf numFmtId="0" fontId="18" fillId="3" borderId="5" xfId="3" applyFont="1" applyFill="1" applyBorder="1" applyAlignment="1">
      <alignment horizontal="center" vertical="center" wrapText="1"/>
    </xf>
    <xf numFmtId="0" fontId="19" fillId="0" borderId="23" xfId="8" applyFont="1" applyBorder="1" applyAlignment="1" applyProtection="1">
      <alignment horizontal="center" vertical="center" wrapText="1"/>
      <protection locked="0"/>
    </xf>
    <xf numFmtId="0" fontId="20" fillId="0" borderId="24" xfId="3" applyFont="1" applyBorder="1" applyAlignment="1">
      <alignment horizontal="center" vertical="center" wrapText="1"/>
    </xf>
    <xf numFmtId="0" fontId="3" fillId="0" borderId="25" xfId="3" applyFont="1" applyBorder="1" applyAlignment="1">
      <alignment horizontal="left" vertical="center" wrapText="1" indent="1"/>
    </xf>
    <xf numFmtId="0" fontId="4" fillId="0" borderId="0" xfId="3" applyAlignment="1">
      <alignment horizontal="center" vertical="center" wrapText="1"/>
    </xf>
    <xf numFmtId="0" fontId="20" fillId="0" borderId="26" xfId="3" applyFont="1" applyBorder="1" applyAlignment="1">
      <alignment horizontal="center" vertical="center" wrapText="1"/>
    </xf>
    <xf numFmtId="0" fontId="3" fillId="0" borderId="27" xfId="3" applyFont="1" applyBorder="1" applyAlignment="1">
      <alignment horizontal="left" vertical="center" wrapText="1" indent="1"/>
    </xf>
    <xf numFmtId="0" fontId="20" fillId="0" borderId="28" xfId="3" applyFont="1" applyBorder="1" applyAlignment="1">
      <alignment horizontal="center" vertical="center" wrapText="1"/>
    </xf>
    <xf numFmtId="0" fontId="3" fillId="0" borderId="29" xfId="3" applyFont="1" applyBorder="1" applyAlignment="1">
      <alignment horizontal="left" vertical="center" wrapText="1" indent="1"/>
    </xf>
    <xf numFmtId="0" fontId="20" fillId="0" borderId="30" xfId="3" applyFont="1" applyBorder="1" applyAlignment="1">
      <alignment horizontal="center" vertical="center" wrapText="1"/>
    </xf>
    <xf numFmtId="0" fontId="3" fillId="0" borderId="31" xfId="3" applyFont="1" applyBorder="1" applyAlignment="1">
      <alignment horizontal="left" vertical="center" wrapText="1" indent="1"/>
    </xf>
    <xf numFmtId="0" fontId="19" fillId="0" borderId="23" xfId="2" applyFont="1" applyBorder="1" applyAlignment="1" applyProtection="1">
      <alignment horizontal="center" vertical="center" wrapText="1"/>
      <protection locked="0"/>
    </xf>
    <xf numFmtId="0" fontId="20" fillId="0" borderId="32" xfId="3" applyFont="1" applyBorder="1" applyAlignment="1">
      <alignment horizontal="center" vertical="center" wrapText="1"/>
    </xf>
    <xf numFmtId="0" fontId="3" fillId="0" borderId="33" xfId="3" applyFont="1" applyBorder="1" applyAlignment="1">
      <alignment horizontal="left" vertical="center" wrapText="1" indent="1"/>
    </xf>
  </cellXfs>
  <cellStyles count="9">
    <cellStyle name="Lien hypertexte" xfId="8" builtinId="8"/>
    <cellStyle name="Lien hypertexte 2" xfId="2" xr:uid="{F47F38B1-D374-614A-B15F-858ACCA7B433}"/>
    <cellStyle name="Milliers 2" xfId="5" xr:uid="{54A8DB7C-3C92-8A49-A323-917285D626E9}"/>
    <cellStyle name="Monétaire 2" xfId="4" xr:uid="{66AF0AB0-4414-C243-82A5-D7949DA3BECD}"/>
    <cellStyle name="Normal" xfId="0" builtinId="0"/>
    <cellStyle name="Normal 2" xfId="1" xr:uid="{A9D260C0-138E-B746-82BC-ED2B17CE8EB7}"/>
    <cellStyle name="Normal 2 2" xfId="3" xr:uid="{50F56DBE-73FE-6F48-962F-20ED487D9357}"/>
    <cellStyle name="Normal 3" xfId="7" xr:uid="{55E3B7CC-32C3-C142-BEE8-E3D9B60929B8}"/>
    <cellStyle name="Pourcentage 2" xfId="6" xr:uid="{28B177E4-4A9E-5A4C-A12F-1C4B4BEDDB89}"/>
  </cellStyles>
  <dxfs count="0"/>
  <tableStyles count="0" defaultTableStyle="TableStyleMedium2" defaultPivotStyle="PivotStyleLight16"/>
  <colors>
    <mruColors>
      <color rgb="FF00A9E5"/>
      <color rgb="FF00518B"/>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morpheus-formation.fr/contact/" TargetMode="External"/><Relationship Id="rId2" Type="http://schemas.openxmlformats.org/officeDocument/2006/relationships/hyperlink" Target="https://youtu.be/Ceke78ioZ3k" TargetMode="External"/><Relationship Id="rId1" Type="http://schemas.openxmlformats.org/officeDocument/2006/relationships/hyperlink" Target="https://www.morpheus-formation.fr/produit/mot-cl&#233;" TargetMode="External"/><Relationship Id="rId5" Type="http://schemas.openxmlformats.org/officeDocument/2006/relationships/image" Target="../media/image1.png"/><Relationship Id="rId4" Type="http://schemas.openxmlformats.org/officeDocument/2006/relationships/hyperlink" Target="https://www.morpheus-formation.fr/blog/test/excel/"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2476500</xdr:colOff>
      <xdr:row>0</xdr:row>
      <xdr:rowOff>190499</xdr:rowOff>
    </xdr:from>
    <xdr:to>
      <xdr:col>4</xdr:col>
      <xdr:colOff>6138333</xdr:colOff>
      <xdr:row>1</xdr:row>
      <xdr:rowOff>365759</xdr:rowOff>
    </xdr:to>
    <xdr:sp macro="" textlink="">
      <xdr:nvSpPr>
        <xdr:cNvPr id="2" name="Rectangle 1">
          <a:hlinkClick xmlns:r="http://schemas.openxmlformats.org/officeDocument/2006/relationships" r:id="rId1" tooltip="Obtenir le mot de passe du fichier"/>
          <a:extLst>
            <a:ext uri="{FF2B5EF4-FFF2-40B4-BE49-F238E27FC236}">
              <a16:creationId xmlns:a16="http://schemas.microsoft.com/office/drawing/2014/main" id="{7AC87BE7-D41F-0F49-A603-869A1D7CEA13}"/>
            </a:ext>
          </a:extLst>
        </xdr:cNvPr>
        <xdr:cNvSpPr/>
      </xdr:nvSpPr>
      <xdr:spPr>
        <a:xfrm>
          <a:off x="8216900" y="190499"/>
          <a:ext cx="3661833" cy="365760"/>
        </a:xfrm>
        <a:prstGeom prst="rect">
          <a:avLst/>
        </a:prstGeom>
        <a:solidFill>
          <a:schemeClr val="bg1"/>
        </a:solid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400">
              <a:solidFill>
                <a:srgbClr val="FF0000"/>
              </a:solidFill>
              <a:effectLst/>
              <a:latin typeface="+mn-lt"/>
              <a:ea typeface="Calibri" panose="020F0502020204030204" pitchFamily="34" charset="0"/>
              <a:cs typeface="Times New Roman" panose="02020603050405020304" pitchFamily="18" charset="0"/>
            </a:rPr>
            <a:t>Obtenir la version complète ⇢ </a:t>
          </a:r>
          <a:r>
            <a:rPr lang="fr-FR" sz="1400" b="1">
              <a:solidFill>
                <a:srgbClr val="FF0000"/>
              </a:solidFill>
              <a:effectLst/>
              <a:latin typeface="+mn-lt"/>
              <a:ea typeface="Calibri" panose="020F0502020204030204" pitchFamily="34" charset="0"/>
              <a:cs typeface="Times New Roman" panose="02020603050405020304" pitchFamily="18" charset="0"/>
            </a:rPr>
            <a:t>Cliquez ici !</a:t>
          </a:r>
          <a:endParaRPr lang="fr-FR" sz="1400">
            <a:solidFill>
              <a:srgbClr val="FF0000"/>
            </a:solidFill>
            <a:effectLst/>
            <a:latin typeface="+mn-lt"/>
            <a:ea typeface="Calibri" panose="020F0502020204030204" pitchFamily="34" charset="0"/>
            <a:cs typeface="Times New Roman" panose="02020603050405020304" pitchFamily="18" charset="0"/>
          </a:endParaRPr>
        </a:p>
      </xdr:txBody>
    </xdr:sp>
    <xdr:clientData/>
  </xdr:twoCellAnchor>
  <xdr:twoCellAnchor editAs="oneCell">
    <xdr:from>
      <xdr:col>3</xdr:col>
      <xdr:colOff>6349</xdr:colOff>
      <xdr:row>0</xdr:row>
      <xdr:rowOff>190499</xdr:rowOff>
    </xdr:from>
    <xdr:to>
      <xdr:col>4</xdr:col>
      <xdr:colOff>2074332</xdr:colOff>
      <xdr:row>1</xdr:row>
      <xdr:rowOff>365759</xdr:rowOff>
    </xdr:to>
    <xdr:sp macro="" textlink="">
      <xdr:nvSpPr>
        <xdr:cNvPr id="3" name="Rectangle 2">
          <a:hlinkClick xmlns:r="http://schemas.openxmlformats.org/officeDocument/2006/relationships" r:id="rId2" tooltip="Voir la vidéo d'explication"/>
          <a:extLst>
            <a:ext uri="{FF2B5EF4-FFF2-40B4-BE49-F238E27FC236}">
              <a16:creationId xmlns:a16="http://schemas.microsoft.com/office/drawing/2014/main" id="{85F14829-E0D4-F44E-8C7F-3CC024B55577}"/>
            </a:ext>
          </a:extLst>
        </xdr:cNvPr>
        <xdr:cNvSpPr/>
      </xdr:nvSpPr>
      <xdr:spPr>
        <a:xfrm>
          <a:off x="4159249" y="190499"/>
          <a:ext cx="3655483" cy="365760"/>
        </a:xfrm>
        <a:prstGeom prst="rect">
          <a:avLst/>
        </a:prstGeom>
        <a:solidFill>
          <a:schemeClr val="bg1"/>
        </a:solidFill>
        <a:ln>
          <a:solidFill>
            <a:srgbClr val="00B05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400">
              <a:solidFill>
                <a:srgbClr val="00B050"/>
              </a:solidFill>
              <a:effectLst/>
              <a:latin typeface="+mn-lt"/>
              <a:ea typeface="Calibri" panose="020F0502020204030204" pitchFamily="34" charset="0"/>
              <a:cs typeface="Times New Roman" panose="02020603050405020304" pitchFamily="18" charset="0"/>
            </a:rPr>
            <a:t>Explication du fichier ⇢ </a:t>
          </a:r>
          <a:r>
            <a:rPr lang="fr-FR" sz="1400" b="1">
              <a:solidFill>
                <a:srgbClr val="00B050"/>
              </a:solidFill>
              <a:effectLst/>
              <a:latin typeface="+mn-lt"/>
              <a:ea typeface="Calibri" panose="020F0502020204030204" pitchFamily="34" charset="0"/>
              <a:cs typeface="Times New Roman" panose="02020603050405020304" pitchFamily="18" charset="0"/>
            </a:rPr>
            <a:t>Cliquez ici !</a:t>
          </a:r>
          <a:endParaRPr lang="fr-FR" sz="1400">
            <a:solidFill>
              <a:srgbClr val="00B050"/>
            </a:solidFill>
            <a:effectLst/>
            <a:latin typeface="+mn-lt"/>
            <a:ea typeface="Calibri" panose="020F0502020204030204" pitchFamily="34" charset="0"/>
            <a:cs typeface="Times New Roman" panose="02020603050405020304" pitchFamily="18" charset="0"/>
          </a:endParaRPr>
        </a:p>
      </xdr:txBody>
    </xdr:sp>
    <xdr:clientData/>
  </xdr:twoCellAnchor>
  <xdr:twoCellAnchor editAs="oneCell">
    <xdr:from>
      <xdr:col>4</xdr:col>
      <xdr:colOff>2476500</xdr:colOff>
      <xdr:row>2</xdr:row>
      <xdr:rowOff>375561</xdr:rowOff>
    </xdr:from>
    <xdr:to>
      <xdr:col>4</xdr:col>
      <xdr:colOff>6138333</xdr:colOff>
      <xdr:row>3</xdr:row>
      <xdr:rowOff>106321</xdr:rowOff>
    </xdr:to>
    <xdr:sp macro="" textlink="">
      <xdr:nvSpPr>
        <xdr:cNvPr id="4" name="Rectangle 3">
          <a:hlinkClick xmlns:r="http://schemas.openxmlformats.org/officeDocument/2006/relationships" r:id="rId3" tooltip="Contactez-nous !"/>
          <a:extLst>
            <a:ext uri="{FF2B5EF4-FFF2-40B4-BE49-F238E27FC236}">
              <a16:creationId xmlns:a16="http://schemas.microsoft.com/office/drawing/2014/main" id="{6ABE0451-B32F-6C4E-95C3-D844E656170F}"/>
            </a:ext>
          </a:extLst>
        </xdr:cNvPr>
        <xdr:cNvSpPr/>
      </xdr:nvSpPr>
      <xdr:spPr>
        <a:xfrm>
          <a:off x="8216900" y="1201061"/>
          <a:ext cx="3661833" cy="365760"/>
        </a:xfrm>
        <a:prstGeom prst="rect">
          <a:avLst/>
        </a:prstGeom>
        <a:noFill/>
        <a:ln w="38100">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Nous contacter</a:t>
          </a:r>
        </a:p>
      </xdr:txBody>
    </xdr:sp>
    <xdr:clientData/>
  </xdr:twoCellAnchor>
  <xdr:twoCellAnchor editAs="oneCell">
    <xdr:from>
      <xdr:col>3</xdr:col>
      <xdr:colOff>6349</xdr:colOff>
      <xdr:row>2</xdr:row>
      <xdr:rowOff>380706</xdr:rowOff>
    </xdr:from>
    <xdr:to>
      <xdr:col>4</xdr:col>
      <xdr:colOff>2074332</xdr:colOff>
      <xdr:row>3</xdr:row>
      <xdr:rowOff>111466</xdr:rowOff>
    </xdr:to>
    <xdr:sp macro="" textlink="">
      <xdr:nvSpPr>
        <xdr:cNvPr id="5" name="Rectangle 4">
          <a:hlinkClick xmlns:r="http://schemas.openxmlformats.org/officeDocument/2006/relationships" r:id="rId4" tooltip="Testez votre niveau sur Excel !"/>
          <a:extLst>
            <a:ext uri="{FF2B5EF4-FFF2-40B4-BE49-F238E27FC236}">
              <a16:creationId xmlns:a16="http://schemas.microsoft.com/office/drawing/2014/main" id="{47688D5F-11C5-5442-849C-A99AC38EF30A}"/>
            </a:ext>
          </a:extLst>
        </xdr:cNvPr>
        <xdr:cNvSpPr/>
      </xdr:nvSpPr>
      <xdr:spPr>
        <a:xfrm>
          <a:off x="4159249" y="1206206"/>
          <a:ext cx="3655483" cy="365760"/>
        </a:xfrm>
        <a:prstGeom prst="rect">
          <a:avLst/>
        </a:prstGeom>
        <a:noFill/>
        <a:ln w="38100">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Testez votre niveau !</a:t>
          </a:r>
        </a:p>
      </xdr:txBody>
    </xdr:sp>
    <xdr:clientData/>
  </xdr:twoCellAnchor>
  <xdr:twoCellAnchor editAs="oneCell">
    <xdr:from>
      <xdr:col>3</xdr:col>
      <xdr:colOff>6350</xdr:colOff>
      <xdr:row>1</xdr:row>
      <xdr:rowOff>368006</xdr:rowOff>
    </xdr:from>
    <xdr:to>
      <xdr:col>4</xdr:col>
      <xdr:colOff>6138333</xdr:colOff>
      <xdr:row>2</xdr:row>
      <xdr:rowOff>370416</xdr:rowOff>
    </xdr:to>
    <xdr:sp macro="" textlink="">
      <xdr:nvSpPr>
        <xdr:cNvPr id="6" name="Rectangle 5">
          <a:extLst>
            <a:ext uri="{FF2B5EF4-FFF2-40B4-BE49-F238E27FC236}">
              <a16:creationId xmlns:a16="http://schemas.microsoft.com/office/drawing/2014/main" id="{76629313-4755-B44B-99AD-43739825A969}"/>
            </a:ext>
          </a:extLst>
        </xdr:cNvPr>
        <xdr:cNvSpPr/>
      </xdr:nvSpPr>
      <xdr:spPr>
        <a:xfrm>
          <a:off x="4159250" y="558506"/>
          <a:ext cx="7719483" cy="637410"/>
        </a:xfrm>
        <a:prstGeom prst="rect">
          <a:avLst/>
        </a:prstGeom>
        <a:noFill/>
        <a:ln w="38100">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000" b="1">
              <a:solidFill>
                <a:srgbClr val="00518B"/>
              </a:solidFill>
              <a:latin typeface="+mn-lt"/>
            </a:rPr>
            <a:t>Morpheus est spécialisé dans la formation Excel</a:t>
          </a:r>
        </a:p>
      </xdr:txBody>
    </xdr:sp>
    <xdr:clientData/>
  </xdr:twoCellAnchor>
  <xdr:twoCellAnchor editAs="oneCell">
    <xdr:from>
      <xdr:col>1</xdr:col>
      <xdr:colOff>469900</xdr:colOff>
      <xdr:row>1</xdr:row>
      <xdr:rowOff>114300</xdr:rowOff>
    </xdr:from>
    <xdr:to>
      <xdr:col>1</xdr:col>
      <xdr:colOff>2646172</xdr:colOff>
      <xdr:row>3</xdr:row>
      <xdr:rowOff>36581</xdr:rowOff>
    </xdr:to>
    <xdr:pic>
      <xdr:nvPicPr>
        <xdr:cNvPr id="7" name="Image 6">
          <a:extLst>
            <a:ext uri="{FF2B5EF4-FFF2-40B4-BE49-F238E27FC236}">
              <a16:creationId xmlns:a16="http://schemas.microsoft.com/office/drawing/2014/main" id="{9B31753E-EB38-364B-B2BE-EF141278A31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85800" y="304800"/>
          <a:ext cx="2176272" cy="11922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nico_parent/Downloads/Mode&#768;le%20tableau%20d'amortissement.xlsx" TargetMode="External"/><Relationship Id="rId1" Type="http://schemas.openxmlformats.org/officeDocument/2006/relationships/externalLinkPath" Target="/Users/nico_parent/Downloads/Mode&#768;le%20tableau%20d'amortissemen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nico_parent/Documents/Produits/Matrice_des_competences_RH.xlsx" TargetMode="External"/><Relationship Id="rId1" Type="http://schemas.openxmlformats.org/officeDocument/2006/relationships/externalLinkPath" Target="/Users/nico_parent/Documents/Produits/Matrice_des_competences_RH.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nico_parent/Library/CloudStorage/GoogleDrive-n.parent@morpheus-formation.fr/Drive%20partage&#769;s/1.MORPHEUS%20FORMATION/1.Formations/Excel/0.Produits%20Excel/Matrice%20des%20compe&#769;tences%20RH/Matrice_des_competences_RH.xlsx" TargetMode="External"/><Relationship Id="rId1" Type="http://schemas.openxmlformats.org/officeDocument/2006/relationships/externalLinkPath" Target="/Users/nico_parent/Library/CloudStorage/GoogleDrive-n.parent@morpheus-formation.fr/Drive%20partage&#769;s/1.MORPHEUS%20FORMATION/1.Formations/Excel/0.Produits%20Excel/Matrice%20des%20compe&#769;tences%20RH/Matrice_des_competences_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rpheus Formation"/>
      <sheetName val="Saisie des données"/>
      <sheetName val="Tab. Amortissement (année)"/>
      <sheetName val="Tab. Amortissement (mois)"/>
    </sheetNames>
    <sheetDataSet>
      <sheetData sheetId="0" refreshError="1"/>
      <sheetData sheetId="1" refreshError="1"/>
      <sheetData sheetId="2">
        <row r="2">
          <cell r="A2">
            <v>2050</v>
          </cell>
          <cell r="C2">
            <v>3924.9561759093826</v>
          </cell>
          <cell r="D2">
            <v>199.99999999999997</v>
          </cell>
          <cell r="F2">
            <v>8216.2438651734319</v>
          </cell>
        </row>
        <row r="3">
          <cell r="A3">
            <v>2051</v>
          </cell>
          <cell r="C3">
            <v>3759.1165873687687</v>
          </cell>
          <cell r="D3">
            <v>199.99999999999997</v>
          </cell>
          <cell r="F3">
            <v>8382.0834537140436</v>
          </cell>
        </row>
        <row r="4">
          <cell r="A4">
            <v>2052</v>
          </cell>
          <cell r="C4">
            <v>3589.9296335869785</v>
          </cell>
          <cell r="D4">
            <v>199.99999999999997</v>
          </cell>
          <cell r="F4">
            <v>8551.2704074958347</v>
          </cell>
        </row>
        <row r="5">
          <cell r="A5">
            <v>2053</v>
          </cell>
          <cell r="C5">
            <v>3417.3277501533853</v>
          </cell>
          <cell r="D5">
            <v>199.99999999999997</v>
          </cell>
          <cell r="F5">
            <v>8723.8722909294283</v>
          </cell>
        </row>
        <row r="6">
          <cell r="A6">
            <v>2054</v>
          </cell>
          <cell r="C6">
            <v>3241.242008913272</v>
          </cell>
          <cell r="D6">
            <v>199.99999999999997</v>
          </cell>
          <cell r="F6">
            <v>8899.9580321695412</v>
          </cell>
        </row>
        <row r="7">
          <cell r="A7">
            <v>2055</v>
          </cell>
          <cell r="C7">
            <v>3061.6020904415282</v>
          </cell>
          <cell r="D7">
            <v>199.99999999999997</v>
          </cell>
          <cell r="F7">
            <v>9079.5979506412859</v>
          </cell>
        </row>
        <row r="8">
          <cell r="A8">
            <v>2056</v>
          </cell>
          <cell r="C8">
            <v>2878.3362559607544</v>
          </cell>
          <cell r="D8">
            <v>199.99999999999997</v>
          </cell>
          <cell r="F8">
            <v>9262.8637851220592</v>
          </cell>
        </row>
        <row r="9">
          <cell r="A9">
            <v>2057</v>
          </cell>
          <cell r="C9">
            <v>2691.3713186925534</v>
          </cell>
          <cell r="D9">
            <v>199.99999999999997</v>
          </cell>
          <cell r="F9">
            <v>9449.8287223902607</v>
          </cell>
        </row>
        <row r="10">
          <cell r="A10">
            <v>2058</v>
          </cell>
          <cell r="C10">
            <v>2500.6326146305614</v>
          </cell>
          <cell r="D10">
            <v>199.99999999999997</v>
          </cell>
          <cell r="F10">
            <v>9640.5674264522513</v>
          </cell>
        </row>
        <row r="11">
          <cell r="A11">
            <v>2059</v>
          </cell>
          <cell r="C11">
            <v>2306.0439727235525</v>
          </cell>
          <cell r="D11">
            <v>199.99999999999997</v>
          </cell>
          <cell r="F11">
            <v>9835.1560683592597</v>
          </cell>
        </row>
        <row r="12">
          <cell r="A12">
            <v>2060</v>
          </cell>
          <cell r="C12">
            <v>2107.5276844567134</v>
          </cell>
          <cell r="D12">
            <v>199.99999999999997</v>
          </cell>
          <cell r="F12">
            <v>10033.672356626099</v>
          </cell>
        </row>
        <row r="13">
          <cell r="A13">
            <v>2061</v>
          </cell>
          <cell r="C13">
            <v>1905.004472818925</v>
          </cell>
          <cell r="D13">
            <v>199.99999999999997</v>
          </cell>
          <cell r="F13">
            <v>10236.195568263891</v>
          </cell>
        </row>
        <row r="14">
          <cell r="A14">
            <v>2062</v>
          </cell>
          <cell r="C14">
            <v>1698.3934606436794</v>
          </cell>
          <cell r="D14">
            <v>199.99999999999997</v>
          </cell>
          <cell r="F14">
            <v>10442.806580439134</v>
          </cell>
        </row>
        <row r="15">
          <cell r="A15">
            <v>2063</v>
          </cell>
          <cell r="C15">
            <v>1487.6121383109737</v>
          </cell>
          <cell r="D15">
            <v>199.99999999999997</v>
          </cell>
          <cell r="F15">
            <v>10653.587902771838</v>
          </cell>
        </row>
        <row r="16">
          <cell r="A16">
            <v>2064</v>
          </cell>
          <cell r="C16">
            <v>1272.5763307972866</v>
          </cell>
          <cell r="D16">
            <v>199.99999999999997</v>
          </cell>
          <cell r="F16">
            <v>10868.623710285525</v>
          </cell>
        </row>
        <row r="17">
          <cell r="A17">
            <v>2065</v>
          </cell>
          <cell r="C17">
            <v>1053.2001640604851</v>
          </cell>
          <cell r="D17">
            <v>199.99999999999997</v>
          </cell>
          <cell r="F17">
            <v>11087.999877022326</v>
          </cell>
        </row>
        <row r="18">
          <cell r="A18">
            <v>2066</v>
          </cell>
          <cell r="C18">
            <v>829.39603074622357</v>
          </cell>
          <cell r="D18">
            <v>199.99999999999997</v>
          </cell>
          <cell r="F18">
            <v>11311.804010336589</v>
          </cell>
        </row>
        <row r="19">
          <cell r="A19">
            <v>2067</v>
          </cell>
          <cell r="C19">
            <v>601.07455520215672</v>
          </cell>
          <cell r="D19">
            <v>199.99999999999997</v>
          </cell>
          <cell r="F19">
            <v>11540.125485880657</v>
          </cell>
        </row>
        <row r="20">
          <cell r="A20">
            <v>2068</v>
          </cell>
          <cell r="C20">
            <v>368.1445577859833</v>
          </cell>
          <cell r="D20">
            <v>199.99999999999997</v>
          </cell>
          <cell r="F20">
            <v>11773.055483296832</v>
          </cell>
        </row>
        <row r="21">
          <cell r="A21">
            <v>2069</v>
          </cell>
          <cell r="C21">
            <v>130.51301845307069</v>
          </cell>
          <cell r="D21">
            <v>199.99999999999997</v>
          </cell>
          <cell r="F21">
            <v>12010.687022629743</v>
          </cell>
        </row>
        <row r="22">
          <cell r="A22" t="str">
            <v/>
          </cell>
          <cell r="C22" t="str">
            <v/>
          </cell>
          <cell r="D22" t="str">
            <v/>
          </cell>
          <cell r="F22" t="str">
            <v/>
          </cell>
        </row>
        <row r="23">
          <cell r="A23" t="str">
            <v/>
          </cell>
          <cell r="C23" t="str">
            <v/>
          </cell>
          <cell r="D23" t="str">
            <v/>
          </cell>
          <cell r="F23" t="str">
            <v/>
          </cell>
        </row>
        <row r="24">
          <cell r="A24" t="str">
            <v/>
          </cell>
          <cell r="C24" t="str">
            <v/>
          </cell>
          <cell r="D24" t="str">
            <v/>
          </cell>
          <cell r="F24" t="str">
            <v/>
          </cell>
        </row>
        <row r="25">
          <cell r="A25" t="str">
            <v/>
          </cell>
          <cell r="C25" t="str">
            <v/>
          </cell>
          <cell r="D25" t="str">
            <v/>
          </cell>
          <cell r="F25" t="str">
            <v/>
          </cell>
        </row>
        <row r="26">
          <cell r="A26" t="str">
            <v/>
          </cell>
          <cell r="C26" t="str">
            <v/>
          </cell>
          <cell r="D26" t="str">
            <v/>
          </cell>
          <cell r="F26" t="str">
            <v/>
          </cell>
        </row>
        <row r="27">
          <cell r="A27" t="str">
            <v/>
          </cell>
          <cell r="C27" t="str">
            <v/>
          </cell>
          <cell r="D27" t="str">
            <v/>
          </cell>
          <cell r="F27" t="str">
            <v/>
          </cell>
        </row>
        <row r="28">
          <cell r="A28" t="str">
            <v/>
          </cell>
          <cell r="C28" t="str">
            <v/>
          </cell>
          <cell r="D28" t="str">
            <v/>
          </cell>
          <cell r="F28" t="str">
            <v/>
          </cell>
        </row>
        <row r="29">
          <cell r="A29" t="str">
            <v/>
          </cell>
          <cell r="C29" t="str">
            <v/>
          </cell>
          <cell r="D29" t="str">
            <v/>
          </cell>
          <cell r="F29" t="str">
            <v/>
          </cell>
        </row>
        <row r="30">
          <cell r="A30" t="str">
            <v/>
          </cell>
          <cell r="C30" t="str">
            <v/>
          </cell>
          <cell r="D30" t="str">
            <v/>
          </cell>
          <cell r="F30" t="str">
            <v/>
          </cell>
        </row>
        <row r="31">
          <cell r="A31" t="str">
            <v/>
          </cell>
          <cell r="C31" t="str">
            <v/>
          </cell>
          <cell r="D31" t="str">
            <v/>
          </cell>
          <cell r="F31" t="str">
            <v/>
          </cell>
        </row>
        <row r="32">
          <cell r="A32" t="str">
            <v/>
          </cell>
          <cell r="C32" t="str">
            <v/>
          </cell>
          <cell r="D32" t="str">
            <v/>
          </cell>
          <cell r="F32" t="str">
            <v/>
          </cell>
        </row>
        <row r="33">
          <cell r="A33" t="str">
            <v/>
          </cell>
          <cell r="C33" t="str">
            <v/>
          </cell>
          <cell r="D33" t="str">
            <v/>
          </cell>
          <cell r="F33" t="str">
            <v/>
          </cell>
        </row>
        <row r="34">
          <cell r="A34" t="str">
            <v/>
          </cell>
          <cell r="C34" t="str">
            <v/>
          </cell>
          <cell r="D34" t="str">
            <v/>
          </cell>
          <cell r="F34" t="str">
            <v/>
          </cell>
        </row>
        <row r="35">
          <cell r="A35" t="str">
            <v/>
          </cell>
          <cell r="C35" t="str">
            <v/>
          </cell>
          <cell r="D35" t="str">
            <v/>
          </cell>
          <cell r="F35" t="str">
            <v/>
          </cell>
        </row>
        <row r="36">
          <cell r="A36" t="str">
            <v/>
          </cell>
          <cell r="C36" t="str">
            <v/>
          </cell>
          <cell r="D36" t="str">
            <v/>
          </cell>
          <cell r="F36" t="str">
            <v/>
          </cell>
        </row>
        <row r="37">
          <cell r="A37" t="str">
            <v/>
          </cell>
          <cell r="C37" t="str">
            <v/>
          </cell>
          <cell r="D37" t="str">
            <v/>
          </cell>
          <cell r="F37" t="str">
            <v/>
          </cell>
        </row>
        <row r="38">
          <cell r="A38" t="str">
            <v/>
          </cell>
          <cell r="C38" t="str">
            <v/>
          </cell>
          <cell r="D38" t="str">
            <v/>
          </cell>
          <cell r="F38" t="str">
            <v/>
          </cell>
        </row>
        <row r="39">
          <cell r="A39" t="str">
            <v/>
          </cell>
          <cell r="C39" t="str">
            <v/>
          </cell>
          <cell r="D39" t="str">
            <v/>
          </cell>
          <cell r="F39" t="str">
            <v/>
          </cell>
        </row>
        <row r="40">
          <cell r="A40" t="str">
            <v/>
          </cell>
          <cell r="C40" t="str">
            <v/>
          </cell>
          <cell r="D40" t="str">
            <v/>
          </cell>
          <cell r="F40" t="str">
            <v/>
          </cell>
        </row>
        <row r="41">
          <cell r="A41" t="str">
            <v/>
          </cell>
          <cell r="C41" t="str">
            <v/>
          </cell>
          <cell r="D41" t="str">
            <v/>
          </cell>
          <cell r="F41" t="str">
            <v/>
          </cell>
        </row>
        <row r="42">
          <cell r="A42" t="str">
            <v/>
          </cell>
          <cell r="C42" t="str">
            <v/>
          </cell>
          <cell r="D42" t="str">
            <v/>
          </cell>
          <cell r="F42" t="str">
            <v/>
          </cell>
        </row>
        <row r="43">
          <cell r="A43" t="str">
            <v/>
          </cell>
          <cell r="C43" t="str">
            <v/>
          </cell>
          <cell r="D43" t="str">
            <v/>
          </cell>
          <cell r="F43" t="str">
            <v/>
          </cell>
        </row>
        <row r="44">
          <cell r="A44" t="str">
            <v/>
          </cell>
          <cell r="C44" t="str">
            <v/>
          </cell>
          <cell r="D44" t="str">
            <v/>
          </cell>
          <cell r="F44" t="str">
            <v/>
          </cell>
        </row>
        <row r="45">
          <cell r="A45" t="str">
            <v/>
          </cell>
          <cell r="C45" t="str">
            <v/>
          </cell>
          <cell r="D45" t="str">
            <v/>
          </cell>
          <cell r="F45" t="str">
            <v/>
          </cell>
        </row>
        <row r="46">
          <cell r="A46" t="str">
            <v/>
          </cell>
          <cell r="C46" t="str">
            <v/>
          </cell>
          <cell r="D46" t="str">
            <v/>
          </cell>
          <cell r="F46" t="str">
            <v/>
          </cell>
        </row>
        <row r="47">
          <cell r="A47" t="str">
            <v/>
          </cell>
          <cell r="C47" t="str">
            <v/>
          </cell>
          <cell r="D47" t="str">
            <v/>
          </cell>
          <cell r="F47" t="str">
            <v/>
          </cell>
        </row>
        <row r="48">
          <cell r="A48" t="str">
            <v/>
          </cell>
          <cell r="C48" t="str">
            <v/>
          </cell>
          <cell r="D48" t="str">
            <v/>
          </cell>
          <cell r="F48" t="str">
            <v/>
          </cell>
        </row>
        <row r="49">
          <cell r="A49" t="str">
            <v/>
          </cell>
          <cell r="C49" t="str">
            <v/>
          </cell>
          <cell r="D49" t="str">
            <v/>
          </cell>
          <cell r="F49" t="str">
            <v/>
          </cell>
        </row>
        <row r="50">
          <cell r="A50" t="str">
            <v/>
          </cell>
          <cell r="C50" t="str">
            <v/>
          </cell>
          <cell r="D50" t="str">
            <v/>
          </cell>
          <cell r="F50" t="str">
            <v/>
          </cell>
        </row>
        <row r="51">
          <cell r="A51" t="str">
            <v/>
          </cell>
          <cell r="C51" t="str">
            <v/>
          </cell>
          <cell r="D51" t="str">
            <v/>
          </cell>
          <cell r="F51" t="str">
            <v/>
          </cell>
        </row>
        <row r="52">
          <cell r="A52" t="str">
            <v/>
          </cell>
          <cell r="C52" t="str">
            <v/>
          </cell>
          <cell r="D52" t="str">
            <v/>
          </cell>
          <cell r="F52" t="str">
            <v/>
          </cell>
        </row>
        <row r="53">
          <cell r="A53" t="str">
            <v/>
          </cell>
          <cell r="C53" t="str">
            <v/>
          </cell>
          <cell r="D53" t="str">
            <v/>
          </cell>
          <cell r="F53" t="str">
            <v/>
          </cell>
        </row>
        <row r="54">
          <cell r="A54" t="str">
            <v/>
          </cell>
          <cell r="C54" t="str">
            <v/>
          </cell>
          <cell r="D54" t="str">
            <v/>
          </cell>
          <cell r="F54" t="str">
            <v/>
          </cell>
        </row>
        <row r="55">
          <cell r="A55" t="str">
            <v/>
          </cell>
          <cell r="C55" t="str">
            <v/>
          </cell>
          <cell r="D55" t="str">
            <v/>
          </cell>
          <cell r="F55" t="str">
            <v/>
          </cell>
        </row>
        <row r="56">
          <cell r="A56" t="str">
            <v/>
          </cell>
          <cell r="C56" t="str">
            <v/>
          </cell>
          <cell r="D56" t="str">
            <v/>
          </cell>
          <cell r="F56" t="str">
            <v/>
          </cell>
        </row>
        <row r="57">
          <cell r="A57" t="str">
            <v/>
          </cell>
          <cell r="C57" t="str">
            <v/>
          </cell>
          <cell r="D57" t="str">
            <v/>
          </cell>
          <cell r="F57" t="str">
            <v/>
          </cell>
        </row>
        <row r="58">
          <cell r="A58" t="str">
            <v/>
          </cell>
          <cell r="C58" t="str">
            <v/>
          </cell>
          <cell r="D58" t="str">
            <v/>
          </cell>
          <cell r="F58" t="str">
            <v/>
          </cell>
        </row>
        <row r="59">
          <cell r="A59" t="str">
            <v/>
          </cell>
          <cell r="C59" t="str">
            <v/>
          </cell>
          <cell r="D59" t="str">
            <v/>
          </cell>
          <cell r="F59" t="str">
            <v/>
          </cell>
        </row>
        <row r="60">
          <cell r="A60" t="str">
            <v/>
          </cell>
          <cell r="C60" t="str">
            <v/>
          </cell>
          <cell r="D60" t="str">
            <v/>
          </cell>
          <cell r="F60" t="str">
            <v/>
          </cell>
        </row>
        <row r="61">
          <cell r="A61" t="str">
            <v/>
          </cell>
          <cell r="C61" t="str">
            <v/>
          </cell>
          <cell r="D61" t="str">
            <v/>
          </cell>
          <cell r="F61" t="str">
            <v/>
          </cell>
        </row>
        <row r="62">
          <cell r="A62" t="str">
            <v/>
          </cell>
          <cell r="C62" t="str">
            <v/>
          </cell>
          <cell r="D62" t="str">
            <v/>
          </cell>
          <cell r="F62" t="str">
            <v/>
          </cell>
        </row>
        <row r="63">
          <cell r="A63" t="str">
            <v/>
          </cell>
          <cell r="C63" t="str">
            <v/>
          </cell>
          <cell r="D63" t="str">
            <v/>
          </cell>
          <cell r="F63" t="str">
            <v/>
          </cell>
        </row>
        <row r="64">
          <cell r="A64" t="str">
            <v/>
          </cell>
          <cell r="C64" t="str">
            <v/>
          </cell>
          <cell r="D64" t="str">
            <v/>
          </cell>
          <cell r="F64" t="str">
            <v/>
          </cell>
        </row>
        <row r="65">
          <cell r="A65" t="str">
            <v/>
          </cell>
          <cell r="C65" t="str">
            <v/>
          </cell>
          <cell r="D65" t="str">
            <v/>
          </cell>
          <cell r="F65" t="str">
            <v/>
          </cell>
        </row>
        <row r="66">
          <cell r="A66" t="str">
            <v/>
          </cell>
          <cell r="C66" t="str">
            <v/>
          </cell>
          <cell r="D66" t="str">
            <v/>
          </cell>
          <cell r="F66" t="str">
            <v/>
          </cell>
        </row>
        <row r="67">
          <cell r="A67" t="str">
            <v/>
          </cell>
          <cell r="C67" t="str">
            <v/>
          </cell>
          <cell r="D67" t="str">
            <v/>
          </cell>
          <cell r="F67" t="str">
            <v/>
          </cell>
        </row>
        <row r="68">
          <cell r="A68" t="str">
            <v/>
          </cell>
          <cell r="C68" t="str">
            <v/>
          </cell>
          <cell r="D68" t="str">
            <v/>
          </cell>
          <cell r="F68" t="str">
            <v/>
          </cell>
        </row>
        <row r="69">
          <cell r="A69" t="str">
            <v/>
          </cell>
          <cell r="C69" t="str">
            <v/>
          </cell>
          <cell r="D69" t="str">
            <v/>
          </cell>
          <cell r="F69" t="str">
            <v/>
          </cell>
        </row>
        <row r="70">
          <cell r="A70" t="str">
            <v/>
          </cell>
          <cell r="C70" t="str">
            <v/>
          </cell>
          <cell r="D70" t="str">
            <v/>
          </cell>
          <cell r="F70" t="str">
            <v/>
          </cell>
        </row>
        <row r="71">
          <cell r="A71" t="str">
            <v/>
          </cell>
          <cell r="C71" t="str">
            <v/>
          </cell>
          <cell r="D71" t="str">
            <v/>
          </cell>
          <cell r="F71" t="str">
            <v/>
          </cell>
        </row>
        <row r="72">
          <cell r="A72" t="str">
            <v/>
          </cell>
          <cell r="C72" t="str">
            <v/>
          </cell>
          <cell r="D72" t="str">
            <v/>
          </cell>
          <cell r="F72" t="str">
            <v/>
          </cell>
        </row>
        <row r="73">
          <cell r="A73" t="str">
            <v/>
          </cell>
          <cell r="C73" t="str">
            <v/>
          </cell>
          <cell r="D73" t="str">
            <v/>
          </cell>
          <cell r="F73" t="str">
            <v/>
          </cell>
        </row>
        <row r="74">
          <cell r="A74" t="str">
            <v/>
          </cell>
          <cell r="C74" t="str">
            <v/>
          </cell>
          <cell r="D74" t="str">
            <v/>
          </cell>
          <cell r="F74" t="str">
            <v/>
          </cell>
        </row>
        <row r="75">
          <cell r="A75" t="str">
            <v/>
          </cell>
          <cell r="C75" t="str">
            <v/>
          </cell>
          <cell r="D75" t="str">
            <v/>
          </cell>
          <cell r="F75" t="str">
            <v/>
          </cell>
        </row>
        <row r="76">
          <cell r="A76" t="str">
            <v/>
          </cell>
          <cell r="C76" t="str">
            <v/>
          </cell>
          <cell r="D76" t="str">
            <v/>
          </cell>
          <cell r="F76" t="str">
            <v/>
          </cell>
        </row>
        <row r="77">
          <cell r="A77" t="str">
            <v/>
          </cell>
          <cell r="C77" t="str">
            <v/>
          </cell>
          <cell r="D77" t="str">
            <v/>
          </cell>
          <cell r="F77" t="str">
            <v/>
          </cell>
        </row>
        <row r="78">
          <cell r="A78" t="str">
            <v/>
          </cell>
          <cell r="C78" t="str">
            <v/>
          </cell>
          <cell r="D78" t="str">
            <v/>
          </cell>
          <cell r="F78" t="str">
            <v/>
          </cell>
        </row>
        <row r="79">
          <cell r="A79" t="str">
            <v/>
          </cell>
          <cell r="C79" t="str">
            <v/>
          </cell>
          <cell r="D79" t="str">
            <v/>
          </cell>
          <cell r="F79" t="str">
            <v/>
          </cell>
        </row>
        <row r="80">
          <cell r="A80" t="str">
            <v/>
          </cell>
          <cell r="C80" t="str">
            <v/>
          </cell>
          <cell r="D80" t="str">
            <v/>
          </cell>
          <cell r="F80" t="str">
            <v/>
          </cell>
        </row>
        <row r="81">
          <cell r="A81" t="str">
            <v/>
          </cell>
          <cell r="C81" t="str">
            <v/>
          </cell>
          <cell r="D81" t="str">
            <v/>
          </cell>
          <cell r="F81" t="str">
            <v/>
          </cell>
        </row>
        <row r="82">
          <cell r="A82" t="str">
            <v/>
          </cell>
          <cell r="C82" t="str">
            <v/>
          </cell>
          <cell r="D82" t="str">
            <v/>
          </cell>
          <cell r="F82" t="str">
            <v/>
          </cell>
        </row>
        <row r="83">
          <cell r="A83" t="str">
            <v/>
          </cell>
          <cell r="C83" t="str">
            <v/>
          </cell>
          <cell r="D83" t="str">
            <v/>
          </cell>
          <cell r="F83" t="str">
            <v/>
          </cell>
        </row>
        <row r="84">
          <cell r="A84" t="str">
            <v/>
          </cell>
          <cell r="C84" t="str">
            <v/>
          </cell>
          <cell r="D84" t="str">
            <v/>
          </cell>
          <cell r="F84" t="str">
            <v/>
          </cell>
        </row>
        <row r="85">
          <cell r="A85" t="str">
            <v/>
          </cell>
          <cell r="C85" t="str">
            <v/>
          </cell>
          <cell r="D85" t="str">
            <v/>
          </cell>
          <cell r="F85" t="str">
            <v/>
          </cell>
        </row>
        <row r="86">
          <cell r="A86" t="str">
            <v/>
          </cell>
          <cell r="C86" t="str">
            <v/>
          </cell>
          <cell r="D86" t="str">
            <v/>
          </cell>
          <cell r="F86" t="str">
            <v/>
          </cell>
        </row>
        <row r="87">
          <cell r="A87" t="str">
            <v/>
          </cell>
          <cell r="C87" t="str">
            <v/>
          </cell>
          <cell r="D87" t="str">
            <v/>
          </cell>
          <cell r="F87" t="str">
            <v/>
          </cell>
        </row>
        <row r="88">
          <cell r="A88" t="str">
            <v/>
          </cell>
          <cell r="C88" t="str">
            <v/>
          </cell>
          <cell r="D88" t="str">
            <v/>
          </cell>
          <cell r="F88" t="str">
            <v/>
          </cell>
        </row>
        <row r="89">
          <cell r="A89" t="str">
            <v/>
          </cell>
          <cell r="C89" t="str">
            <v/>
          </cell>
          <cell r="D89" t="str">
            <v/>
          </cell>
          <cell r="F89" t="str">
            <v/>
          </cell>
        </row>
        <row r="90">
          <cell r="A90" t="str">
            <v/>
          </cell>
          <cell r="C90" t="str">
            <v/>
          </cell>
          <cell r="D90" t="str">
            <v/>
          </cell>
          <cell r="F90" t="str">
            <v/>
          </cell>
        </row>
        <row r="91">
          <cell r="A91" t="str">
            <v/>
          </cell>
          <cell r="C91" t="str">
            <v/>
          </cell>
          <cell r="D91" t="str">
            <v/>
          </cell>
          <cell r="F91" t="str">
            <v/>
          </cell>
        </row>
        <row r="92">
          <cell r="A92" t="str">
            <v/>
          </cell>
          <cell r="C92" t="str">
            <v/>
          </cell>
          <cell r="D92" t="str">
            <v/>
          </cell>
          <cell r="F92" t="str">
            <v/>
          </cell>
        </row>
        <row r="93">
          <cell r="A93" t="str">
            <v/>
          </cell>
          <cell r="C93" t="str">
            <v/>
          </cell>
          <cell r="D93" t="str">
            <v/>
          </cell>
          <cell r="F93" t="str">
            <v/>
          </cell>
        </row>
        <row r="94">
          <cell r="A94" t="str">
            <v/>
          </cell>
          <cell r="C94" t="str">
            <v/>
          </cell>
          <cell r="D94" t="str">
            <v/>
          </cell>
          <cell r="F94" t="str">
            <v/>
          </cell>
        </row>
        <row r="95">
          <cell r="A95" t="str">
            <v/>
          </cell>
          <cell r="C95" t="str">
            <v/>
          </cell>
          <cell r="D95" t="str">
            <v/>
          </cell>
          <cell r="F95" t="str">
            <v/>
          </cell>
        </row>
        <row r="96">
          <cell r="A96" t="str">
            <v/>
          </cell>
          <cell r="C96" t="str">
            <v/>
          </cell>
          <cell r="D96" t="str">
            <v/>
          </cell>
          <cell r="F96" t="str">
            <v/>
          </cell>
        </row>
        <row r="97">
          <cell r="A97" t="str">
            <v/>
          </cell>
          <cell r="C97" t="str">
            <v/>
          </cell>
          <cell r="D97" t="str">
            <v/>
          </cell>
          <cell r="F97" t="str">
            <v/>
          </cell>
        </row>
        <row r="98">
          <cell r="A98" t="str">
            <v/>
          </cell>
          <cell r="C98" t="str">
            <v/>
          </cell>
          <cell r="D98" t="str">
            <v/>
          </cell>
          <cell r="F98" t="str">
            <v/>
          </cell>
        </row>
        <row r="99">
          <cell r="A99" t="str">
            <v/>
          </cell>
          <cell r="C99" t="str">
            <v/>
          </cell>
          <cell r="D99" t="str">
            <v/>
          </cell>
          <cell r="F99" t="str">
            <v/>
          </cell>
        </row>
        <row r="100">
          <cell r="A100" t="str">
            <v/>
          </cell>
          <cell r="C100" t="str">
            <v/>
          </cell>
          <cell r="D100" t="str">
            <v/>
          </cell>
          <cell r="F100" t="str">
            <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t de passe"/>
      <sheetName val="Notice"/>
      <sheetName val="Salariés"/>
      <sheetName val="Tableau de bord"/>
      <sheetName val="Compétences"/>
      <sheetName val="Analyse"/>
    </sheetNames>
    <sheetDataSet>
      <sheetData sheetId="0" refreshError="1"/>
      <sheetData sheetId="1" refreshError="1"/>
      <sheetData sheetId="2" refreshError="1"/>
      <sheetData sheetId="3" refreshError="1"/>
      <sheetData sheetId="4" refreshError="1"/>
      <sheetData sheetId="5">
        <row r="14">
          <cell r="F14" t="str">
            <v>Adaptabilité</v>
          </cell>
          <cell r="G14">
            <v>3</v>
          </cell>
          <cell r="H14">
            <v>1</v>
          </cell>
        </row>
        <row r="15">
          <cell r="F15" t="str">
            <v>Créativité</v>
          </cell>
          <cell r="G15">
            <v>1</v>
          </cell>
          <cell r="H15">
            <v>4</v>
          </cell>
        </row>
        <row r="16">
          <cell r="F16" t="str">
            <v>Efficacité</v>
          </cell>
          <cell r="G16">
            <v>4</v>
          </cell>
          <cell r="H16">
            <v>1</v>
          </cell>
        </row>
        <row r="17">
          <cell r="F17" t="str">
            <v>Remise en question</v>
          </cell>
          <cell r="G17">
            <v>3</v>
          </cell>
          <cell r="H17">
            <v>2</v>
          </cell>
        </row>
        <row r="18">
          <cell r="F18" t="str">
            <v>Responsabilité</v>
          </cell>
          <cell r="G18">
            <v>1</v>
          </cell>
          <cell r="H18">
            <v>1</v>
          </cell>
        </row>
        <row r="27">
          <cell r="F27" t="str">
            <v>Allemand</v>
          </cell>
          <cell r="G27">
            <v>1</v>
          </cell>
          <cell r="H27">
            <v>4</v>
          </cell>
        </row>
        <row r="28">
          <cell r="F28" t="str">
            <v>Analyse des données</v>
          </cell>
          <cell r="G28">
            <v>4</v>
          </cell>
          <cell r="H28">
            <v>1</v>
          </cell>
        </row>
        <row r="29">
          <cell r="F29" t="str">
            <v>Conduite du changement</v>
          </cell>
          <cell r="G29">
            <v>4</v>
          </cell>
          <cell r="H29">
            <v>4</v>
          </cell>
        </row>
        <row r="30">
          <cell r="F30" t="str">
            <v>Optimisation des processus</v>
          </cell>
          <cell r="G30">
            <v>4</v>
          </cell>
          <cell r="H30">
            <v>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t de passe"/>
      <sheetName val="Notice"/>
      <sheetName val="Salariés"/>
      <sheetName val="Tableau de bord"/>
      <sheetName val="Compétences"/>
      <sheetName val="Analyse"/>
    </sheetNames>
    <sheetDataSet>
      <sheetData sheetId="0" refreshError="1"/>
      <sheetData sheetId="1" refreshError="1"/>
      <sheetData sheetId="2" refreshError="1"/>
      <sheetData sheetId="3" refreshError="1"/>
      <sheetData sheetId="4" refreshError="1"/>
      <sheetData sheetId="5">
        <row r="4">
          <cell r="F4" t="str">
            <v>Adaptabilité</v>
          </cell>
          <cell r="G4">
            <v>3</v>
          </cell>
          <cell r="H4">
            <v>1</v>
          </cell>
        </row>
        <row r="5">
          <cell r="F5" t="str">
            <v>Créativité</v>
          </cell>
          <cell r="G5">
            <v>1</v>
          </cell>
          <cell r="H5">
            <v>4</v>
          </cell>
        </row>
        <row r="6">
          <cell r="F6" t="str">
            <v>Efficacité</v>
          </cell>
          <cell r="G6">
            <v>4</v>
          </cell>
          <cell r="H6">
            <v>1</v>
          </cell>
        </row>
        <row r="7">
          <cell r="F7" t="str">
            <v>Remise en question</v>
          </cell>
          <cell r="G7">
            <v>3</v>
          </cell>
          <cell r="H7">
            <v>2</v>
          </cell>
        </row>
        <row r="8">
          <cell r="F8" t="str">
            <v>Responsabilité</v>
          </cell>
          <cell r="G8">
            <v>1</v>
          </cell>
          <cell r="H8">
            <v>1</v>
          </cell>
        </row>
        <row r="17">
          <cell r="F17" t="str">
            <v>Allemand</v>
          </cell>
          <cell r="G17">
            <v>1</v>
          </cell>
          <cell r="H17">
            <v>4</v>
          </cell>
        </row>
        <row r="18">
          <cell r="F18" t="str">
            <v>Analyse des données</v>
          </cell>
          <cell r="G18">
            <v>4</v>
          </cell>
          <cell r="H18">
            <v>1</v>
          </cell>
        </row>
        <row r="19">
          <cell r="F19" t="str">
            <v>Conduite du changement</v>
          </cell>
          <cell r="G19">
            <v>4</v>
          </cell>
          <cell r="H19">
            <v>4</v>
          </cell>
        </row>
        <row r="20">
          <cell r="F20" t="str">
            <v>Optimisation des processus</v>
          </cell>
          <cell r="G20">
            <v>4</v>
          </cell>
          <cell r="H20">
            <v>2</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rpheus-formation.fr/formation/excel/avance/" TargetMode="External"/><Relationship Id="rId2" Type="http://schemas.openxmlformats.org/officeDocument/2006/relationships/hyperlink" Target="https://www.morpheus-formation.fr/formation/excel/intermediaire/" TargetMode="External"/><Relationship Id="rId1" Type="http://schemas.openxmlformats.org/officeDocument/2006/relationships/hyperlink" Target="https://www.morpheus-formation.fr/formation/excel/debutant/" TargetMode="External"/><Relationship Id="rId5" Type="http://schemas.openxmlformats.org/officeDocument/2006/relationships/drawing" Target="../drawings/drawing1.xml"/><Relationship Id="rId4" Type="http://schemas.openxmlformats.org/officeDocument/2006/relationships/hyperlink" Target="https://www.morpheus-formation.fr/exc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7E4D9-9B07-3842-85C8-E9CCBD01826A}">
  <sheetPr>
    <tabColor rgb="FF00A9E5"/>
  </sheetPr>
  <dimension ref="B2:E15"/>
  <sheetViews>
    <sheetView showGridLines="0" tabSelected="1" zoomScale="120" zoomScaleNormal="120" workbookViewId="0">
      <selection activeCell="B6" sqref="B6"/>
    </sheetView>
  </sheetViews>
  <sheetFormatPr baseColWidth="10" defaultRowHeight="15"/>
  <cols>
    <col min="1" max="1" width="2.83203125" style="56" customWidth="1"/>
    <col min="2" max="2" width="40.83203125" style="56" customWidth="1"/>
    <col min="3" max="3" width="10.83203125" style="56" customWidth="1"/>
    <col min="4" max="4" width="20.83203125" style="56" customWidth="1"/>
    <col min="5" max="5" width="80.83203125" style="56" customWidth="1"/>
    <col min="6" max="16384" width="10.83203125" style="56"/>
  </cols>
  <sheetData>
    <row r="2" spans="2:5" ht="50" customHeight="1"/>
    <row r="3" spans="2:5" ht="50" customHeight="1"/>
    <row r="4" spans="2:5" ht="40" customHeight="1" thickBot="1"/>
    <row r="5" spans="2:5" ht="30" customHeight="1" thickBot="1">
      <c r="B5" s="57" t="s">
        <v>37</v>
      </c>
      <c r="D5" s="58" t="s">
        <v>38</v>
      </c>
      <c r="E5" s="59"/>
    </row>
    <row r="6" spans="2:5" ht="30" customHeight="1" thickBot="1">
      <c r="B6" s="60" t="s">
        <v>39</v>
      </c>
      <c r="D6" s="61" t="s">
        <v>40</v>
      </c>
      <c r="E6" s="62" t="s">
        <v>41</v>
      </c>
    </row>
    <row r="7" spans="2:5" ht="30" customHeight="1" thickBot="1">
      <c r="B7" s="63"/>
      <c r="D7" s="64"/>
      <c r="E7" s="65"/>
    </row>
    <row r="8" spans="2:5" ht="30" customHeight="1" thickBot="1">
      <c r="B8" s="57" t="s">
        <v>42</v>
      </c>
      <c r="D8" s="64"/>
      <c r="E8" s="65"/>
    </row>
    <row r="9" spans="2:5" ht="30" customHeight="1" thickBot="1">
      <c r="B9" s="60" t="s">
        <v>39</v>
      </c>
      <c r="D9" s="64"/>
      <c r="E9" s="65"/>
    </row>
    <row r="10" spans="2:5" ht="30" customHeight="1" thickBot="1">
      <c r="B10" s="63"/>
      <c r="D10" s="64"/>
      <c r="E10" s="65"/>
    </row>
    <row r="11" spans="2:5" ht="30" customHeight="1" thickBot="1">
      <c r="B11" s="57" t="s">
        <v>43</v>
      </c>
      <c r="D11" s="66"/>
      <c r="E11" s="67"/>
    </row>
    <row r="12" spans="2:5" ht="30" customHeight="1" thickBot="1">
      <c r="B12" s="60" t="s">
        <v>39</v>
      </c>
      <c r="D12" s="68" t="s">
        <v>44</v>
      </c>
      <c r="E12" s="69" t="s">
        <v>45</v>
      </c>
    </row>
    <row r="13" spans="2:5" ht="30" customHeight="1" thickBot="1">
      <c r="B13" s="63"/>
      <c r="D13" s="66"/>
      <c r="E13" s="67"/>
    </row>
    <row r="14" spans="2:5" ht="30" customHeight="1" thickBot="1">
      <c r="B14" s="57" t="s">
        <v>46</v>
      </c>
      <c r="D14" s="68" t="s">
        <v>47</v>
      </c>
      <c r="E14" s="69" t="s">
        <v>48</v>
      </c>
    </row>
    <row r="15" spans="2:5" ht="30" customHeight="1" thickBot="1">
      <c r="B15" s="70" t="s">
        <v>49</v>
      </c>
      <c r="D15" s="71"/>
      <c r="E15" s="72"/>
    </row>
  </sheetData>
  <sheetProtection algorithmName="SHA-512" hashValue="dGM2qXrZJ3iUIjaFOy28Co/hcNLvHpt1imtV+m3Crn/MWg7Wb94H86qATUcnRjX6HuF+mhwt0NwVB4vadHdSqw==" saltValue="gQc1IFM4xZg1bAniB+6BUA==" spinCount="100000" sheet="1" selectLockedCells="1"/>
  <mergeCells count="7">
    <mergeCell ref="D5:E5"/>
    <mergeCell ref="D6:D11"/>
    <mergeCell ref="E6:E11"/>
    <mergeCell ref="D12:D13"/>
    <mergeCell ref="E12:E13"/>
    <mergeCell ref="D14:D15"/>
    <mergeCell ref="E14:E15"/>
  </mergeCells>
  <hyperlinks>
    <hyperlink ref="B6" r:id="rId1" tooltip="Découvrir le programme" xr:uid="{CC1F4466-0C47-6B40-86B9-0BF36A1DC2E0}"/>
    <hyperlink ref="B9" r:id="rId2" tooltip="Découvrir le programme" xr:uid="{080EB650-98BF-4D4C-B2A6-5AB9276D872B}"/>
    <hyperlink ref="B12" r:id="rId3" tooltip="Découvrir le programme" xr:uid="{B1480A78-DFED-0443-839E-AC3F3E9E847C}"/>
    <hyperlink ref="B15" r:id="rId4" tooltip="Découvrir les programmes" xr:uid="{555124D8-D561-8046-9078-98BD5A479A69}"/>
  </hyperlinks>
  <pageMargins left="0.7" right="0.7" top="0.75" bottom="0.75" header="0.3" footer="0.3"/>
  <pageSetup paperSize="9" orientation="portrait" horizontalDpi="0" verticalDpi="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97EE7-96EA-6346-AD4C-111D1F35039A}">
  <sheetPr>
    <tabColor rgb="FF00518B"/>
  </sheetPr>
  <dimension ref="B1:H31"/>
  <sheetViews>
    <sheetView showGridLines="0" zoomScaleNormal="100" workbookViewId="0">
      <selection activeCell="C6" sqref="C6"/>
    </sheetView>
  </sheetViews>
  <sheetFormatPr baseColWidth="10" defaultRowHeight="16"/>
  <cols>
    <col min="1" max="1" width="2.83203125" style="1" customWidth="1"/>
    <col min="2" max="2" width="35.83203125" style="1" customWidth="1"/>
    <col min="3" max="4" width="17.83203125" style="1" customWidth="1"/>
    <col min="5" max="5" width="2.83203125" style="1" customWidth="1"/>
    <col min="6" max="6" width="45.83203125" style="1" customWidth="1"/>
    <col min="7" max="8" width="17.83203125" style="1" customWidth="1"/>
    <col min="9" max="9" width="22" style="1" customWidth="1"/>
    <col min="10" max="16384" width="10.83203125" style="1"/>
  </cols>
  <sheetData>
    <row r="1" spans="2:8" ht="17" thickBot="1"/>
    <row r="2" spans="2:8" ht="40" customHeight="1" thickBot="1">
      <c r="B2" s="53" t="s">
        <v>24</v>
      </c>
      <c r="C2" s="54"/>
      <c r="D2" s="54"/>
      <c r="E2" s="54"/>
      <c r="F2" s="54"/>
      <c r="G2" s="54"/>
      <c r="H2" s="55"/>
    </row>
    <row r="3" spans="2:8" ht="17" customHeight="1" thickBot="1"/>
    <row r="4" spans="2:8" ht="25" customHeight="1" thickBot="1">
      <c r="B4" s="40"/>
      <c r="C4" s="41" t="s">
        <v>0</v>
      </c>
      <c r="D4" s="42" t="s">
        <v>1</v>
      </c>
      <c r="E4" s="43"/>
      <c r="F4" s="40"/>
      <c r="G4" s="41" t="s">
        <v>0</v>
      </c>
      <c r="H4" s="42" t="s">
        <v>1</v>
      </c>
    </row>
    <row r="5" spans="2:8" ht="17" customHeight="1" thickBot="1"/>
    <row r="6" spans="2:8" ht="25" customHeight="1" thickBot="1">
      <c r="B6" s="14" t="s">
        <v>2</v>
      </c>
      <c r="C6" s="45">
        <v>64520781</v>
      </c>
      <c r="D6" s="46">
        <v>54164323</v>
      </c>
      <c r="E6" s="2"/>
      <c r="F6" s="17" t="s">
        <v>28</v>
      </c>
      <c r="G6" s="47">
        <v>25916362</v>
      </c>
      <c r="H6" s="48">
        <v>23111736</v>
      </c>
    </row>
    <row r="7" spans="2:8" ht="25" customHeight="1">
      <c r="E7" s="4"/>
      <c r="F7" s="19" t="s">
        <v>3</v>
      </c>
      <c r="G7" s="49">
        <f>(2282175+11200867+1559938)</f>
        <v>15042980</v>
      </c>
      <c r="H7" s="50">
        <f>2307183+12903531+1714256</f>
        <v>16924970</v>
      </c>
    </row>
    <row r="8" spans="2:8" ht="25" customHeight="1" thickBot="1">
      <c r="E8" s="4"/>
      <c r="F8" s="20" t="s">
        <v>4</v>
      </c>
      <c r="G8" s="51">
        <v>2906440</v>
      </c>
      <c r="H8" s="52">
        <v>2500965</v>
      </c>
    </row>
    <row r="9" spans="2:8" ht="17" thickBot="1"/>
    <row r="10" spans="2:8" ht="25" customHeight="1" thickBot="1">
      <c r="F10" s="14" t="s">
        <v>25</v>
      </c>
      <c r="G10" s="15">
        <f>(G6+G7+G8)-C6</f>
        <v>-20654999</v>
      </c>
      <c r="H10" s="16">
        <f>(H6+H7+H8)-D6</f>
        <v>-11626652</v>
      </c>
    </row>
    <row r="11" spans="2:8" ht="17" thickBot="1">
      <c r="G11" s="7"/>
      <c r="H11" s="7"/>
    </row>
    <row r="12" spans="2:8" ht="25" customHeight="1">
      <c r="B12" s="17" t="s">
        <v>6</v>
      </c>
      <c r="C12" s="47">
        <f>9543600+4889873+1508448+442047</f>
        <v>16383968</v>
      </c>
      <c r="D12" s="48">
        <f>11406670+4389610+443321+479990</f>
        <v>16719591</v>
      </c>
      <c r="E12" s="8"/>
      <c r="F12" s="17" t="s">
        <v>7</v>
      </c>
      <c r="G12" s="47">
        <f>99127+41717368</f>
        <v>41816495</v>
      </c>
      <c r="H12" s="48">
        <f>499824+44527386</f>
        <v>45027210</v>
      </c>
    </row>
    <row r="13" spans="2:8" ht="25" customHeight="1">
      <c r="B13" s="19" t="s">
        <v>8</v>
      </c>
      <c r="C13" s="49">
        <f>97659+12648942</f>
        <v>12746601</v>
      </c>
      <c r="D13" s="50">
        <f>411223+24942429</f>
        <v>25353652</v>
      </c>
      <c r="E13" s="6"/>
      <c r="F13" s="19" t="s">
        <v>9</v>
      </c>
      <c r="G13" s="49">
        <v>9167153</v>
      </c>
      <c r="H13" s="50">
        <v>7245545</v>
      </c>
    </row>
    <row r="14" spans="2:8" ht="25" customHeight="1">
      <c r="B14" s="19" t="s">
        <v>10</v>
      </c>
      <c r="C14" s="49">
        <v>16819558</v>
      </c>
      <c r="D14" s="50">
        <v>21566220</v>
      </c>
      <c r="E14" s="6"/>
      <c r="F14" s="19" t="s">
        <v>11</v>
      </c>
      <c r="G14" s="49">
        <v>7075522</v>
      </c>
      <c r="H14" s="50">
        <f>14783153+1035396</f>
        <v>15818549</v>
      </c>
    </row>
    <row r="15" spans="2:8" ht="25" customHeight="1" thickBot="1">
      <c r="B15" s="20" t="s">
        <v>12</v>
      </c>
      <c r="C15" s="51">
        <f>2813359.99+33379+46949</f>
        <v>2893687.99</v>
      </c>
      <c r="D15" s="52">
        <f>560550+33790+56666</f>
        <v>651006</v>
      </c>
      <c r="E15" s="6"/>
      <c r="F15" s="20" t="s">
        <v>13</v>
      </c>
      <c r="G15" s="51">
        <f>48547+121</f>
        <v>48668</v>
      </c>
      <c r="H15" s="52">
        <f>161359+11212</f>
        <v>172571</v>
      </c>
    </row>
    <row r="16" spans="2:8" ht="17" thickBot="1">
      <c r="F16" s="5"/>
      <c r="G16" s="9"/>
      <c r="H16" s="10"/>
    </row>
    <row r="17" spans="2:8" ht="25" customHeight="1" thickBot="1">
      <c r="F17" s="14" t="s">
        <v>26</v>
      </c>
      <c r="G17" s="15">
        <f>(C12+C13+C14+C15)-(G12+G13+G14+G15)</f>
        <v>-9264023.0099999979</v>
      </c>
      <c r="H17" s="16">
        <f>(D12+D13+D14+D15)-(H12+H13+H14+H15)</f>
        <v>-3973406</v>
      </c>
    </row>
    <row r="18" spans="2:8" ht="17" thickBot="1"/>
    <row r="19" spans="2:8" ht="25" customHeight="1" thickBot="1">
      <c r="B19" s="14" t="s">
        <v>14</v>
      </c>
      <c r="C19" s="45">
        <f>725323+536589</f>
        <v>1261912</v>
      </c>
      <c r="D19" s="46">
        <f>1336025+560550</f>
        <v>1896575</v>
      </c>
      <c r="E19" s="8"/>
      <c r="F19" s="14" t="s">
        <v>15</v>
      </c>
      <c r="G19" s="45">
        <v>12652887</v>
      </c>
      <c r="H19" s="46">
        <v>9714594</v>
      </c>
    </row>
    <row r="20" spans="2:8" ht="17" thickBot="1">
      <c r="G20" s="5"/>
    </row>
    <row r="21" spans="2:8" ht="25" customHeight="1">
      <c r="B21" s="17" t="s">
        <v>16</v>
      </c>
      <c r="C21" s="47">
        <v>143192856</v>
      </c>
      <c r="D21" s="48">
        <v>198968337</v>
      </c>
      <c r="F21" s="17" t="s">
        <v>27</v>
      </c>
      <c r="G21" s="18">
        <f>C19-G19</f>
        <v>-11390975</v>
      </c>
      <c r="H21" s="44">
        <f>D19-H19</f>
        <v>-7818019</v>
      </c>
    </row>
    <row r="22" spans="2:8" ht="21" thickBot="1">
      <c r="B22" s="20" t="s">
        <v>17</v>
      </c>
      <c r="C22" s="51">
        <v>114626507</v>
      </c>
      <c r="D22" s="52">
        <v>120516140</v>
      </c>
      <c r="F22" s="21" t="s">
        <v>29</v>
      </c>
      <c r="G22" s="22" t="str">
        <f>IF(C19-G19=G21,"Ok","Attention !")</f>
        <v>Ok</v>
      </c>
      <c r="H22" s="23" t="str">
        <f>IF(D19-H19=H21,"Ok","Attention !")</f>
        <v>Ok</v>
      </c>
    </row>
    <row r="23" spans="2:8" ht="17" thickBot="1">
      <c r="E23" s="11"/>
      <c r="F23" s="12"/>
    </row>
    <row r="24" spans="2:8" ht="25" customHeight="1" thickBot="1">
      <c r="B24" s="40" t="s">
        <v>31</v>
      </c>
      <c r="C24" s="41" t="s">
        <v>0</v>
      </c>
      <c r="D24" s="42" t="s">
        <v>1</v>
      </c>
      <c r="E24" s="13"/>
      <c r="F24" s="40" t="s">
        <v>30</v>
      </c>
      <c r="G24" s="41" t="s">
        <v>0</v>
      </c>
      <c r="H24" s="42" t="s">
        <v>1</v>
      </c>
    </row>
    <row r="25" spans="2:8" ht="25" customHeight="1">
      <c r="B25" s="17" t="s">
        <v>18</v>
      </c>
      <c r="C25" s="24">
        <f>IFERROR(C12/C21*360,0)</f>
        <v>41.190801306456237</v>
      </c>
      <c r="D25" s="25">
        <f>IFERROR(D12/D21*360,0)</f>
        <v>30.251309583996772</v>
      </c>
      <c r="E25" s="13"/>
      <c r="F25" s="17" t="s">
        <v>33</v>
      </c>
      <c r="G25" s="32">
        <f>IFERROR((G6+G7)/C22,0)</f>
        <v>0.35732871106331454</v>
      </c>
      <c r="H25" s="33">
        <f>IFERROR((H6+H7)/D22,0)</f>
        <v>0.33221032469177986</v>
      </c>
    </row>
    <row r="26" spans="2:8" ht="25" customHeight="1">
      <c r="B26" s="19" t="s">
        <v>19</v>
      </c>
      <c r="C26" s="26">
        <f>IFERROR(C13/C21*360,0)</f>
        <v>32.046126379377476</v>
      </c>
      <c r="D26" s="27">
        <f>IFERROR(D13/D21*360,0)</f>
        <v>45.873202026109304</v>
      </c>
      <c r="E26" s="13"/>
      <c r="F26" s="34" t="s">
        <v>34</v>
      </c>
      <c r="G26" s="36" t="str">
        <f>IF(G25&gt;=25%,"Ok","Attention !")</f>
        <v>Ok</v>
      </c>
      <c r="H26" s="37" t="str">
        <f>IF(H25&gt;=25%,"Ok","Attention !")</f>
        <v>Ok</v>
      </c>
    </row>
    <row r="27" spans="2:8" ht="25" customHeight="1">
      <c r="B27" s="19" t="s">
        <v>21</v>
      </c>
      <c r="C27" s="26">
        <f>IFERROR(G12/C21*360,0)</f>
        <v>105.13051153892762</v>
      </c>
      <c r="D27" s="27">
        <f>IFERROR(H12/D21*360,0)</f>
        <v>81.469221909413662</v>
      </c>
      <c r="E27" s="13"/>
      <c r="F27" s="19" t="s">
        <v>20</v>
      </c>
      <c r="G27" s="30">
        <f>IFERROR(G7/G6,0)</f>
        <v>0.58044335080672205</v>
      </c>
      <c r="H27" s="31">
        <f>IFERROR(H7/H6,0)</f>
        <v>0.73231063213944636</v>
      </c>
    </row>
    <row r="28" spans="2:8" ht="25" customHeight="1">
      <c r="B28" s="19" t="s">
        <v>5</v>
      </c>
      <c r="C28" s="26">
        <f>IFERROR(G10/C21*360,0)</f>
        <v>-51.928565765878709</v>
      </c>
      <c r="D28" s="27">
        <f>IFERROR(H10/D21*360,0)</f>
        <v>-21.036486423465458</v>
      </c>
      <c r="E28" s="13"/>
      <c r="F28" s="34" t="s">
        <v>36</v>
      </c>
      <c r="G28" s="36" t="str">
        <f>IF(G27&lt;=80%,"Ok","Attention !")</f>
        <v>Ok</v>
      </c>
      <c r="H28" s="37" t="str">
        <f>IF(H27&lt;=80%,"Ok","Attention !")</f>
        <v>Ok</v>
      </c>
    </row>
    <row r="29" spans="2:8" ht="25" customHeight="1">
      <c r="B29" s="19" t="s">
        <v>23</v>
      </c>
      <c r="C29" s="26">
        <f>IFERROR(G17/C21*360,0)</f>
        <v>-23.290605249189241</v>
      </c>
      <c r="D29" s="27">
        <f>IFERROR(H17/D21*360,0)</f>
        <v>-7.1892150357571714</v>
      </c>
      <c r="E29" s="13"/>
      <c r="F29" s="19" t="s">
        <v>22</v>
      </c>
      <c r="G29" s="30">
        <f>IFERROR(G6/G17,0)</f>
        <v>-2.7975278096810348</v>
      </c>
      <c r="H29" s="31">
        <f>IFERROR(H9/H16,0)</f>
        <v>0</v>
      </c>
    </row>
    <row r="30" spans="2:8" ht="25" customHeight="1" thickBot="1">
      <c r="B30" s="20" t="s">
        <v>32</v>
      </c>
      <c r="C30" s="28">
        <f>IFERROR(G21/C21*360,0)</f>
        <v>-28.637958027738478</v>
      </c>
      <c r="D30" s="29">
        <f>IFERROR(H21/D21*360,0)</f>
        <v>-14.145400632262408</v>
      </c>
      <c r="F30" s="35" t="s">
        <v>35</v>
      </c>
      <c r="G30" s="38" t="str">
        <f>IF(G29&gt;=50%,"Ok","Attention !")</f>
        <v>Attention !</v>
      </c>
      <c r="H30" s="39" t="str">
        <f>IF(H29&gt;=50%,"Ok","Attention !")</f>
        <v>Attention !</v>
      </c>
    </row>
    <row r="31" spans="2:8">
      <c r="G31" s="3"/>
    </row>
  </sheetData>
  <sheetProtection algorithmName="SHA-512" hashValue="tdltXRl4oDACB5EKxXQnvw8g0wJg3pvJsy9n9RZHhow9OvvDgLJQ1T3e4GtSsEY/jvti4jwG/1cU8jex8c1uBQ==" saltValue="JamvrI+p3q2cmGNamb5Tcw==" spinCount="100000" sheet="1" objects="1" scenarios="1" selectLockedCells="1"/>
  <mergeCells count="1">
    <mergeCell ref="B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Mot de passe</vt:lpstr>
      <vt:lpstr>Bilan fonctionnel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PARENT</dc:creator>
  <cp:lastModifiedBy>Nicolas PARENT</cp:lastModifiedBy>
  <dcterms:created xsi:type="dcterms:W3CDTF">2023-06-26T16:19:03Z</dcterms:created>
  <dcterms:modified xsi:type="dcterms:W3CDTF">2025-01-10T13:15:10Z</dcterms:modified>
</cp:coreProperties>
</file>