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4-Avril\Format_long\Formation_Excel_Débutant (4)\"/>
    </mc:Choice>
  </mc:AlternateContent>
  <xr:revisionPtr revIDLastSave="0" documentId="13_ncr:1_{A7554DBC-11B2-42B5-BD4B-FF15EBFBECB3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Notes" sheetId="1" r:id="rId1"/>
    <sheet name="RechercheV" sheetId="3" r:id="rId2"/>
    <sheet name="RechercheX" sheetId="4" r:id="rId3"/>
    <sheet name="DonnéesDate" sheetId="2" r:id="rId4"/>
  </sheets>
  <definedNames>
    <definedName name="Segment_Prénom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5" i="2"/>
  <c r="F10" i="2"/>
  <c r="F9" i="2"/>
  <c r="F12" i="2" s="1"/>
  <c r="F8" i="2"/>
  <c r="F6" i="2"/>
  <c r="F4" i="2"/>
  <c r="G8" i="4"/>
  <c r="G6" i="4"/>
  <c r="G7" i="4"/>
  <c r="H6" i="3"/>
  <c r="H8" i="3"/>
  <c r="H7" i="3"/>
  <c r="L5" i="1"/>
  <c r="L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F12" i="1"/>
  <c r="F14" i="1"/>
  <c r="F16" i="1"/>
</calcChain>
</file>

<file path=xl/sharedStrings.xml><?xml version="1.0" encoding="utf-8"?>
<sst xmlns="http://schemas.openxmlformats.org/spreadsheetml/2006/main" count="103" uniqueCount="29">
  <si>
    <t>Prénom</t>
  </si>
  <si>
    <t>Matière</t>
  </si>
  <si>
    <t>Note</t>
  </si>
  <si>
    <t>Alice</t>
  </si>
  <si>
    <t>Bob</t>
  </si>
  <si>
    <t>Charlie</t>
  </si>
  <si>
    <t>David</t>
  </si>
  <si>
    <t>Emma</t>
  </si>
  <si>
    <t>Frank</t>
  </si>
  <si>
    <t>Maths</t>
  </si>
  <si>
    <t>Français</t>
  </si>
  <si>
    <t>Histoire</t>
  </si>
  <si>
    <t>Date</t>
  </si>
  <si>
    <t>Type de transaction</t>
  </si>
  <si>
    <t>Montant</t>
  </si>
  <si>
    <t>Achat</t>
  </si>
  <si>
    <t>Vente</t>
  </si>
  <si>
    <t>Achète maintenant l'e-book complet
pour maîtriser d'autres fonctions</t>
  </si>
  <si>
    <t>EXEMPLE</t>
  </si>
  <si>
    <t>Matricule</t>
  </si>
  <si>
    <t>Service</t>
  </si>
  <si>
    <t>Salaire</t>
  </si>
  <si>
    <t>Hugo</t>
  </si>
  <si>
    <t>RH</t>
  </si>
  <si>
    <t>Julie</t>
  </si>
  <si>
    <t>Compta.</t>
  </si>
  <si>
    <t>Léna</t>
  </si>
  <si>
    <t>Quentin</t>
  </si>
  <si>
    <t>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</si>
</sst>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65" formatCode="0.0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10213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2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22" fontId="0" fillId="0" borderId="0" xfId="0" applyNumberFormat="1"/>
    <xf numFmtId="0" fontId="4" fillId="3" borderId="6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7" fontId="10" fillId="6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44" fontId="0" fillId="0" borderId="0" xfId="2" applyFont="1"/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22</xdr:row>
      <xdr:rowOff>165100</xdr:rowOff>
    </xdr:from>
    <xdr:to>
      <xdr:col>2</xdr:col>
      <xdr:colOff>1396998</xdr:colOff>
      <xdr:row>26</xdr:row>
      <xdr:rowOff>131419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B03CAFCE-3C0B-4C62-B28B-7EF632F0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4635500"/>
          <a:ext cx="1282698" cy="702919"/>
        </a:xfrm>
        <a:prstGeom prst="rect">
          <a:avLst/>
        </a:prstGeom>
      </xdr:spPr>
    </xdr:pic>
    <xdr:clientData/>
  </xdr:twoCellAnchor>
  <xdr:twoCellAnchor editAs="absolute">
    <xdr:from>
      <xdr:col>5</xdr:col>
      <xdr:colOff>63500</xdr:colOff>
      <xdr:row>1</xdr:row>
      <xdr:rowOff>1</xdr:rowOff>
    </xdr:from>
    <xdr:to>
      <xdr:col>8</xdr:col>
      <xdr:colOff>196850</xdr:colOff>
      <xdr:row>9</xdr:row>
      <xdr:rowOff>133350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Prénom">
              <a:extLst>
                <a:ext uri="{FF2B5EF4-FFF2-40B4-BE49-F238E27FC236}">
                  <a16:creationId xmlns:a16="http://schemas.microsoft.com/office/drawing/2014/main" id="{CDC5A4C0-5864-245D-4893-F08FAFB84D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énom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0" y="184151"/>
              <a:ext cx="1974850" cy="2025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146050</xdr:colOff>
      <xdr:row>1</xdr:row>
      <xdr:rowOff>6350</xdr:rowOff>
    </xdr:from>
    <xdr:to>
      <xdr:col>10</xdr:col>
      <xdr:colOff>603248</xdr:colOff>
      <xdr:row>1</xdr:row>
      <xdr:rowOff>709269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7F773C98-2BD3-485B-BBD7-23C43397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50" y="190500"/>
          <a:ext cx="1282698" cy="702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177800</xdr:colOff>
      <xdr:row>0</xdr:row>
      <xdr:rowOff>177800</xdr:rowOff>
    </xdr:from>
    <xdr:to>
      <xdr:col>9</xdr:col>
      <xdr:colOff>634998</xdr:colOff>
      <xdr:row>1</xdr:row>
      <xdr:rowOff>696569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EF56DC8D-8530-4BAE-8AD3-8C7D8CD9E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177800"/>
          <a:ext cx="1282698" cy="70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0</xdr:row>
      <xdr:rowOff>171450</xdr:rowOff>
    </xdr:from>
    <xdr:to>
      <xdr:col>7</xdr:col>
      <xdr:colOff>641348</xdr:colOff>
      <xdr:row>2</xdr:row>
      <xdr:rowOff>42519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E3142C88-A92B-48A1-BEF8-3AAF9A2B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171450"/>
          <a:ext cx="1282698" cy="702919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rénom" xr10:uid="{A50A895C-7662-4C71-A759-ADC7395B5BE4}" sourceName="Prénom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énom" xr10:uid="{86FB2EB8-CB19-437D-83CF-1BB608132742}" cache="Segment_Prénom" caption="Prénom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A85115-56F2-4E8E-B723-642660273D28}" name="Tableau2" displayName="Tableau2" ref="B4:D22" totalsRowShown="0" headerRowDxfId="13" dataDxfId="11" headerRowBorderDxfId="12" tableBorderDxfId="10" totalsRowBorderDxfId="9">
  <autoFilter ref="B4:D22" xr:uid="{2EA85115-56F2-4E8E-B723-642660273D28}"/>
  <sortState xmlns:xlrd2="http://schemas.microsoft.com/office/spreadsheetml/2017/richdata2" ref="B5:D22">
    <sortCondition descending="1" ref="D4:D22"/>
  </sortState>
  <tableColumns count="3">
    <tableColumn id="1" xr3:uid="{CE432FDA-2278-4801-99BD-B11005CAC414}" name="Prénom" dataDxfId="8"/>
    <tableColumn id="2" xr3:uid="{11B394F9-E49B-4717-B195-C6D21831D288}" name="Matière" dataDxfId="7"/>
    <tableColumn id="3" xr3:uid="{0FEB0C2C-4078-48CD-B2CC-B3964CDE8157}" name="Note" dataDxfId="6" dataCellStyle="Millier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3DBC8B-824D-4C68-99C9-402F2D16841E}" name="DonnéesMars20254" displayName="DonnéesMars20254" ref="B4:D28" totalsRowShown="0" headerRowBorderDxfId="5" tableBorderDxfId="4" totalsRowBorderDxfId="3">
  <autoFilter ref="B4:D28" xr:uid="{053DBC8B-824D-4C68-99C9-402F2D16841E}"/>
  <sortState xmlns:xlrd2="http://schemas.microsoft.com/office/spreadsheetml/2017/richdata2" ref="B5:D28">
    <sortCondition ref="B4:B28"/>
  </sortState>
  <tableColumns count="3">
    <tableColumn id="1" xr3:uid="{5BB68804-7979-4227-97BA-0B1BFBD98532}" name="Date" dataDxfId="2"/>
    <tableColumn id="2" xr3:uid="{CFBD5034-FF65-46E9-8FE5-53EC0A07DDBC}" name="Type de transaction" dataDxfId="1"/>
    <tableColumn id="3" xr3:uid="{7A72B4FC-BF62-4B64-B7E4-D3F11ECC653B}" name="Montant" dataDxfId="0" dataCellStyle="Moné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morpheus-formation.fr/produit/fonctions-excel/" TargetMode="Externa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orpheus-formation.fr/produit/fonctions-exce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orpheus-formation.fr/produit/fonctions-exce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workbookViewId="0">
      <selection activeCell="L6" sqref="L6"/>
    </sheetView>
  </sheetViews>
  <sheetFormatPr baseColWidth="10" defaultColWidth="8.7265625" defaultRowHeight="14.5" x14ac:dyDescent="0.35"/>
  <cols>
    <col min="1" max="1" width="3.1796875" style="15" customWidth="1"/>
    <col min="2" max="4" width="23" style="15" customWidth="1"/>
    <col min="5" max="5" width="8.7265625" style="15"/>
    <col min="6" max="6" width="8.90625" style="15" bestFit="1" customWidth="1"/>
    <col min="7" max="11" width="8.7265625" style="15"/>
    <col min="12" max="12" width="10.453125" style="15" bestFit="1" customWidth="1"/>
    <col min="13" max="16384" width="8.7265625" style="15"/>
  </cols>
  <sheetData>
    <row r="2" spans="2:12" ht="47.5" customHeight="1" x14ac:dyDescent="0.35">
      <c r="B2" s="33" t="s">
        <v>17</v>
      </c>
      <c r="C2" s="34"/>
      <c r="D2" s="35"/>
      <c r="F2" s="40"/>
      <c r="G2" s="40"/>
      <c r="H2" s="40"/>
      <c r="I2" s="40"/>
      <c r="J2" s="40"/>
      <c r="K2" s="40"/>
      <c r="L2" s="40"/>
    </row>
    <row r="4" spans="2:12" x14ac:dyDescent="0.35">
      <c r="B4" s="11" t="s">
        <v>0</v>
      </c>
      <c r="C4" s="12" t="s">
        <v>1</v>
      </c>
      <c r="D4" s="13" t="s">
        <v>2</v>
      </c>
    </row>
    <row r="5" spans="2:12" x14ac:dyDescent="0.35">
      <c r="B5" s="4" t="s">
        <v>4</v>
      </c>
      <c r="C5" s="5" t="s">
        <v>10</v>
      </c>
      <c r="D5" s="16">
        <v>18</v>
      </c>
      <c r="J5" s="15" t="str">
        <f>IF(Tableau2[[#This Row],[Note]]&gt;10,"True","False")</f>
        <v>True</v>
      </c>
      <c r="L5" s="39">
        <f>SUMIF(Tableau2[Prénom],"Alice",Tableau2[Note]) / COUNTIF(Tableau2[Prénom],"Alice")</f>
        <v>12.666666666666666</v>
      </c>
    </row>
    <row r="6" spans="2:12" x14ac:dyDescent="0.35">
      <c r="B6" s="4" t="s">
        <v>8</v>
      </c>
      <c r="C6" s="5" t="s">
        <v>11</v>
      </c>
      <c r="D6" s="16">
        <v>18</v>
      </c>
      <c r="J6" s="15" t="str">
        <f>IF(Tableau2[[#This Row],[Note]]&gt;10,"True","False")</f>
        <v>True</v>
      </c>
    </row>
    <row r="7" spans="2:12" x14ac:dyDescent="0.35">
      <c r="B7" s="4" t="s">
        <v>3</v>
      </c>
      <c r="C7" s="5" t="s">
        <v>9</v>
      </c>
      <c r="D7" s="16">
        <v>17</v>
      </c>
      <c r="J7" s="15" t="str">
        <f>IF(Tableau2[[#This Row],[Note]]&gt;10,"True","False")</f>
        <v>True</v>
      </c>
    </row>
    <row r="8" spans="2:12" x14ac:dyDescent="0.35">
      <c r="B8" s="4" t="s">
        <v>8</v>
      </c>
      <c r="C8" s="5" t="s">
        <v>9</v>
      </c>
      <c r="D8" s="16">
        <v>17</v>
      </c>
      <c r="J8" s="15" t="str">
        <f>IF(Tableau2[[#This Row],[Note]]&gt;10,"True","False")</f>
        <v>True</v>
      </c>
    </row>
    <row r="9" spans="2:12" x14ac:dyDescent="0.35">
      <c r="B9" s="4" t="s">
        <v>5</v>
      </c>
      <c r="C9" s="5" t="s">
        <v>9</v>
      </c>
      <c r="D9" s="16">
        <v>16</v>
      </c>
      <c r="J9" s="15" t="str">
        <f>IF(Tableau2[[#This Row],[Note]]&gt;10,"True","False")</f>
        <v>True</v>
      </c>
      <c r="L9" s="15">
        <f>SUMIFS(Tableau2[Note],Tableau2[Prénom],"Frank",Tableau2[Matière],C11)</f>
        <v>15</v>
      </c>
    </row>
    <row r="10" spans="2:12" x14ac:dyDescent="0.35">
      <c r="B10" s="4" t="s">
        <v>7</v>
      </c>
      <c r="C10" s="5" t="s">
        <v>10</v>
      </c>
      <c r="D10" s="16">
        <v>16</v>
      </c>
      <c r="J10" s="15" t="str">
        <f>IF(Tableau2[[#This Row],[Note]]&gt;10,"True","False")</f>
        <v>True</v>
      </c>
    </row>
    <row r="11" spans="2:12" x14ac:dyDescent="0.35">
      <c r="B11" s="4" t="s">
        <v>8</v>
      </c>
      <c r="C11" s="5" t="s">
        <v>10</v>
      </c>
      <c r="D11" s="16">
        <v>15</v>
      </c>
      <c r="J11" s="15" t="str">
        <f>IF(Tableau2[[#This Row],[Note]]&gt;10,"True","False")</f>
        <v>True</v>
      </c>
    </row>
    <row r="12" spans="2:12" x14ac:dyDescent="0.35">
      <c r="B12" s="4" t="s">
        <v>3</v>
      </c>
      <c r="C12" s="5" t="s">
        <v>10</v>
      </c>
      <c r="D12" s="16">
        <v>14</v>
      </c>
      <c r="F12" s="15">
        <f>SUM(Tableau2[Note])</f>
        <v>215</v>
      </c>
      <c r="J12" s="15" t="str">
        <f>IF(Tableau2[[#This Row],[Note]]&gt;10,"True","False")</f>
        <v>True</v>
      </c>
    </row>
    <row r="13" spans="2:12" x14ac:dyDescent="0.35">
      <c r="B13" s="4" t="s">
        <v>6</v>
      </c>
      <c r="C13" s="5" t="s">
        <v>10</v>
      </c>
      <c r="D13" s="16">
        <v>13</v>
      </c>
      <c r="J13" s="15" t="str">
        <f>IF(Tableau2[[#This Row],[Note]]&gt;10,"True","False")</f>
        <v>True</v>
      </c>
    </row>
    <row r="14" spans="2:12" x14ac:dyDescent="0.35">
      <c r="B14" s="4" t="s">
        <v>7</v>
      </c>
      <c r="C14" s="14" t="s">
        <v>11</v>
      </c>
      <c r="D14" s="17">
        <v>12</v>
      </c>
      <c r="F14" s="15">
        <f>COUNT(Tableau2[Note])</f>
        <v>18</v>
      </c>
      <c r="J14" s="15" t="str">
        <f>IF(Tableau2[[#This Row],[Note]]&gt;10,"True","False")</f>
        <v>True</v>
      </c>
    </row>
    <row r="15" spans="2:12" x14ac:dyDescent="0.35">
      <c r="B15" s="4" t="s">
        <v>5</v>
      </c>
      <c r="C15" s="5" t="s">
        <v>11</v>
      </c>
      <c r="D15" s="16">
        <v>11</v>
      </c>
      <c r="J15" s="15" t="str">
        <f>IF(Tableau2[[#This Row],[Note]]&gt;10,"True","False")</f>
        <v>True</v>
      </c>
    </row>
    <row r="16" spans="2:12" x14ac:dyDescent="0.35">
      <c r="B16" s="4" t="s">
        <v>7</v>
      </c>
      <c r="C16" s="5" t="s">
        <v>9</v>
      </c>
      <c r="D16" s="16">
        <v>9</v>
      </c>
      <c r="F16" s="15">
        <f>SUM(Tableau2[Note]) / COUNT(Tableau2[Note])</f>
        <v>11.944444444444445</v>
      </c>
      <c r="J16" s="15" t="str">
        <f>IF(Tableau2[[#This Row],[Note]]&gt;10,"True","False")</f>
        <v>False</v>
      </c>
    </row>
    <row r="17" spans="2:10" x14ac:dyDescent="0.35">
      <c r="B17" s="4" t="s">
        <v>4</v>
      </c>
      <c r="C17" s="5" t="s">
        <v>11</v>
      </c>
      <c r="D17" s="16">
        <v>8</v>
      </c>
      <c r="J17" s="15" t="str">
        <f>IF(Tableau2[[#This Row],[Note]]&gt;10,"True","False")</f>
        <v>False</v>
      </c>
    </row>
    <row r="18" spans="2:10" x14ac:dyDescent="0.35">
      <c r="B18" s="4" t="s">
        <v>6</v>
      </c>
      <c r="C18" s="5" t="s">
        <v>9</v>
      </c>
      <c r="D18" s="16">
        <v>8</v>
      </c>
      <c r="J18" s="15" t="str">
        <f>IF(Tableau2[[#This Row],[Note]]&gt;10,"True","False")</f>
        <v>False</v>
      </c>
    </row>
    <row r="19" spans="2:10" x14ac:dyDescent="0.35">
      <c r="B19" s="4" t="s">
        <v>3</v>
      </c>
      <c r="C19" s="5" t="s">
        <v>11</v>
      </c>
      <c r="D19" s="16">
        <v>7</v>
      </c>
      <c r="J19" s="15" t="str">
        <f>IF(Tableau2[[#This Row],[Note]]&gt;10,"True","False")</f>
        <v>False</v>
      </c>
    </row>
    <row r="20" spans="2:10" x14ac:dyDescent="0.35">
      <c r="B20" s="4" t="s">
        <v>5</v>
      </c>
      <c r="C20" s="14" t="s">
        <v>10</v>
      </c>
      <c r="D20" s="16">
        <v>6</v>
      </c>
      <c r="J20" s="15" t="str">
        <f>IF(Tableau2[[#This Row],[Note]]&gt;10,"True","False")</f>
        <v>False</v>
      </c>
    </row>
    <row r="21" spans="2:10" x14ac:dyDescent="0.35">
      <c r="B21" s="4" t="s">
        <v>4</v>
      </c>
      <c r="C21" s="5" t="s">
        <v>9</v>
      </c>
      <c r="D21" s="16">
        <v>5</v>
      </c>
      <c r="J21" s="15" t="str">
        <f>IF(Tableau2[[#This Row],[Note]]&gt;10,"True","False")</f>
        <v>False</v>
      </c>
    </row>
    <row r="22" spans="2:10" x14ac:dyDescent="0.35">
      <c r="B22" s="10" t="s">
        <v>6</v>
      </c>
      <c r="C22" s="8" t="s">
        <v>11</v>
      </c>
      <c r="D22" s="18">
        <v>5</v>
      </c>
      <c r="J22" s="15" t="str">
        <f>IF(Tableau2[[#This Row],[Note]]&gt;10,"True","False")</f>
        <v>False</v>
      </c>
    </row>
  </sheetData>
  <mergeCells count="1">
    <mergeCell ref="B2:D2"/>
  </mergeCells>
  <conditionalFormatting sqref="D5:D22">
    <cfRule type="colorScale" priority="1">
      <colorScale>
        <cfvo type="min"/>
        <cfvo type="percentile" val="50"/>
        <cfvo type="max"/>
        <color rgb="FFEE0000"/>
        <color rgb="FFFFEB84"/>
        <color rgb="FF00B050"/>
      </colorScale>
    </cfRule>
  </conditionalFormatting>
  <hyperlinks>
    <hyperlink ref="B2:C2" r:id="rId1" display="https://www.morpheus-formation.fr/produit/fonctions-excel/" xr:uid="{35BF4329-49F2-4B85-BBA3-26C7326A8C40}"/>
  </hyperlinks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FB3E-0182-44FE-BFEA-BF7B1E421815}">
  <dimension ref="B2:H9"/>
  <sheetViews>
    <sheetView showGridLines="0" workbookViewId="0">
      <selection activeCell="H5" sqref="H5"/>
    </sheetView>
  </sheetViews>
  <sheetFormatPr baseColWidth="10" defaultColWidth="11.81640625" defaultRowHeight="14.5" x14ac:dyDescent="0.35"/>
  <cols>
    <col min="1" max="1" width="3" style="19" customWidth="1"/>
    <col min="2" max="5" width="14.6328125" style="19" customWidth="1"/>
    <col min="6" max="6" width="4.08984375" style="19" customWidth="1"/>
    <col min="7" max="8" width="19.1796875" style="19" customWidth="1"/>
    <col min="9" max="11" width="11.81640625" style="19"/>
    <col min="12" max="12" width="20.6328125" style="19" customWidth="1"/>
    <col min="13" max="16384" width="11.81640625" style="19"/>
  </cols>
  <sheetData>
    <row r="2" spans="2:8" ht="58.5" customHeight="1" x14ac:dyDescent="0.35">
      <c r="B2" s="36" t="s">
        <v>17</v>
      </c>
      <c r="C2" s="36"/>
      <c r="D2" s="36"/>
      <c r="E2" s="36"/>
      <c r="F2" s="36"/>
      <c r="G2" s="36"/>
      <c r="H2" s="36"/>
    </row>
    <row r="4" spans="2:8" ht="18.5" x14ac:dyDescent="0.35">
      <c r="B4" s="37" t="s">
        <v>18</v>
      </c>
      <c r="C4" s="37"/>
      <c r="D4" s="37"/>
      <c r="E4" s="37"/>
      <c r="F4" s="37"/>
      <c r="G4" s="37"/>
      <c r="H4" s="37"/>
    </row>
    <row r="5" spans="2:8" ht="18" customHeight="1" x14ac:dyDescent="0.35">
      <c r="B5" s="20" t="s">
        <v>19</v>
      </c>
      <c r="C5" s="20" t="s">
        <v>0</v>
      </c>
      <c r="D5" s="20" t="s">
        <v>20</v>
      </c>
      <c r="E5" s="20" t="s">
        <v>21</v>
      </c>
      <c r="G5" s="20" t="s">
        <v>19</v>
      </c>
      <c r="H5" s="21">
        <v>1004</v>
      </c>
    </row>
    <row r="6" spans="2:8" ht="15.5" x14ac:dyDescent="0.35">
      <c r="B6" s="22">
        <v>1001</v>
      </c>
      <c r="C6" s="23" t="s">
        <v>22</v>
      </c>
      <c r="D6" s="23" t="s">
        <v>23</v>
      </c>
      <c r="E6" s="24">
        <v>1500</v>
      </c>
      <c r="G6" s="20" t="s">
        <v>0</v>
      </c>
      <c r="H6" s="25" t="str">
        <f>VLOOKUP($H$5,$B$6:$E$9,2,FALSE)</f>
        <v>Quentin</v>
      </c>
    </row>
    <row r="7" spans="2:8" ht="15.5" x14ac:dyDescent="0.35">
      <c r="B7" s="22">
        <v>1002</v>
      </c>
      <c r="C7" s="23" t="s">
        <v>24</v>
      </c>
      <c r="D7" s="23" t="s">
        <v>25</v>
      </c>
      <c r="E7" s="24">
        <v>1800</v>
      </c>
      <c r="G7" s="26" t="s">
        <v>20</v>
      </c>
      <c r="H7" s="25" t="str">
        <f>VLOOKUP($H$5,$B$6:$E$9,3,FALSE)</f>
        <v>RH</v>
      </c>
    </row>
    <row r="8" spans="2:8" ht="15.5" x14ac:dyDescent="0.35">
      <c r="B8" s="22">
        <v>1003</v>
      </c>
      <c r="C8" s="23" t="s">
        <v>26</v>
      </c>
      <c r="D8" s="23" t="s">
        <v>25</v>
      </c>
      <c r="E8" s="24">
        <v>2100</v>
      </c>
      <c r="G8" s="26" t="s">
        <v>21</v>
      </c>
      <c r="H8" s="41">
        <f>VLOOKUP($H$5,$B$6:$E$9,4,FALSE)</f>
        <v>2400</v>
      </c>
    </row>
    <row r="9" spans="2:8" ht="15.5" x14ac:dyDescent="0.35">
      <c r="B9" s="22">
        <v>1004</v>
      </c>
      <c r="C9" s="27" t="s">
        <v>27</v>
      </c>
      <c r="D9" s="27" t="s">
        <v>23</v>
      </c>
      <c r="E9" s="24">
        <v>2400</v>
      </c>
    </row>
  </sheetData>
  <mergeCells count="2">
    <mergeCell ref="B2:H2"/>
    <mergeCell ref="B4:H4"/>
  </mergeCells>
  <dataValidations count="1">
    <dataValidation type="list" allowBlank="1" showInputMessage="1" showErrorMessage="1" sqref="H5" xr:uid="{FD785315-D186-48BB-9DDB-9F6104632D3A}">
      <formula1>$B$6:$B$9</formula1>
    </dataValidation>
  </dataValidations>
  <hyperlinks>
    <hyperlink ref="B2:C2" r:id="rId1" display="https://www.morpheus-formation.fr/produit/fonctions-excel/" xr:uid="{F385E9D5-43DD-4FBA-ADA0-EC41B042325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6E5D-E620-4C1D-BF6E-56E514B066B9}">
  <dimension ref="B2:G11"/>
  <sheetViews>
    <sheetView showGridLines="0" workbookViewId="0">
      <selection activeCell="G9" sqref="G9"/>
    </sheetView>
  </sheetViews>
  <sheetFormatPr baseColWidth="10" defaultColWidth="11.81640625" defaultRowHeight="14.5" x14ac:dyDescent="0.35"/>
  <cols>
    <col min="1" max="1" width="3" style="19" customWidth="1"/>
    <col min="2" max="4" width="15.81640625" style="19" customWidth="1"/>
    <col min="5" max="5" width="6.36328125" style="19" customWidth="1"/>
    <col min="6" max="6" width="15.08984375" style="19" customWidth="1"/>
    <col min="7" max="7" width="20.36328125" style="19" customWidth="1"/>
    <col min="8" max="16384" width="11.81640625" style="19"/>
  </cols>
  <sheetData>
    <row r="2" spans="2:7" ht="57" customHeight="1" x14ac:dyDescent="0.35">
      <c r="B2" s="36" t="s">
        <v>17</v>
      </c>
      <c r="C2" s="36"/>
      <c r="D2" s="36"/>
      <c r="E2" s="36"/>
      <c r="F2" s="36"/>
      <c r="G2" s="36"/>
    </row>
    <row r="4" spans="2:7" ht="18.5" x14ac:dyDescent="0.35">
      <c r="B4" s="37" t="s">
        <v>18</v>
      </c>
      <c r="C4" s="37"/>
      <c r="D4" s="37"/>
      <c r="E4" s="37"/>
      <c r="F4" s="37"/>
      <c r="G4" s="37"/>
    </row>
    <row r="5" spans="2:7" ht="15.5" x14ac:dyDescent="0.35">
      <c r="B5" s="20" t="s">
        <v>19</v>
      </c>
      <c r="C5" s="20" t="s">
        <v>0</v>
      </c>
      <c r="D5" s="26" t="s">
        <v>20</v>
      </c>
      <c r="F5" s="20" t="s">
        <v>19</v>
      </c>
      <c r="G5" s="20" t="s">
        <v>0</v>
      </c>
    </row>
    <row r="6" spans="2:7" ht="15.5" x14ac:dyDescent="0.35">
      <c r="B6" s="29">
        <v>1001</v>
      </c>
      <c r="C6" s="30" t="s">
        <v>22</v>
      </c>
      <c r="D6" s="28" t="s">
        <v>23</v>
      </c>
      <c r="F6" s="21">
        <v>1001</v>
      </c>
      <c r="G6" s="25" t="str">
        <f t="shared" ref="G6:G7" si="0">_xlfn.XLOOKUP(F6,$B$6:$B$10,$C$6:$C$10,"Matricule inconnu",,)</f>
        <v>Hugo</v>
      </c>
    </row>
    <row r="7" spans="2:7" ht="15.5" x14ac:dyDescent="0.35">
      <c r="B7" s="29">
        <v>1002</v>
      </c>
      <c r="C7" s="30" t="s">
        <v>24</v>
      </c>
      <c r="D7" s="28" t="s">
        <v>25</v>
      </c>
      <c r="F7" s="21">
        <v>1003</v>
      </c>
      <c r="G7" s="25" t="str">
        <f t="shared" si="0"/>
        <v>Léna</v>
      </c>
    </row>
    <row r="8" spans="2:7" ht="15.5" x14ac:dyDescent="0.35">
      <c r="B8" s="29">
        <v>1003</v>
      </c>
      <c r="C8" s="30" t="s">
        <v>26</v>
      </c>
      <c r="D8" s="28" t="s">
        <v>25</v>
      </c>
      <c r="F8" s="21">
        <v>1010</v>
      </c>
      <c r="G8" s="25" t="str">
        <f>_xlfn.XLOOKUP(F8,$B$6:$B$10,$C$6:$C$10,"Matricule inconnu",,)</f>
        <v>Matricule inconnu</v>
      </c>
    </row>
    <row r="9" spans="2:7" ht="15.5" x14ac:dyDescent="0.35">
      <c r="B9" s="29">
        <v>1004</v>
      </c>
      <c r="C9" s="30" t="s">
        <v>27</v>
      </c>
      <c r="D9" s="28" t="s">
        <v>23</v>
      </c>
    </row>
    <row r="10" spans="2:7" ht="15.5" x14ac:dyDescent="0.35">
      <c r="B10" s="29">
        <v>1005</v>
      </c>
      <c r="C10" s="30" t="s">
        <v>28</v>
      </c>
      <c r="D10" s="28" t="s">
        <v>25</v>
      </c>
    </row>
    <row r="11" spans="2:7" ht="34" customHeight="1" x14ac:dyDescent="0.35"/>
  </sheetData>
  <mergeCells count="2">
    <mergeCell ref="B2:G2"/>
    <mergeCell ref="B4:G4"/>
  </mergeCells>
  <hyperlinks>
    <hyperlink ref="B2:C2" r:id="rId1" display="https://www.morpheus-formation.fr/produit/fonctions-excel/" xr:uid="{C7E71B71-8B5A-44A7-A6FE-86501A7D6C2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D5AE-A4B4-40AC-B232-4D4A06C8D52B}">
  <dimension ref="B2:I28"/>
  <sheetViews>
    <sheetView showGridLines="0" tabSelected="1" workbookViewId="0">
      <selection activeCell="C27" sqref="C27"/>
    </sheetView>
  </sheetViews>
  <sheetFormatPr baseColWidth="10" defaultRowHeight="14.5" x14ac:dyDescent="0.35"/>
  <cols>
    <col min="1" max="1" width="2.7265625" customWidth="1"/>
    <col min="2" max="2" width="19.26953125" customWidth="1"/>
    <col min="3" max="3" width="22" bestFit="1" customWidth="1"/>
    <col min="4" max="4" width="19.26953125" customWidth="1"/>
    <col min="6" max="7" width="15.453125" bestFit="1" customWidth="1"/>
  </cols>
  <sheetData>
    <row r="2" spans="2:9" ht="51" customHeight="1" x14ac:dyDescent="0.35">
      <c r="B2" s="33" t="s">
        <v>17</v>
      </c>
      <c r="C2" s="34"/>
      <c r="D2" s="35"/>
      <c r="F2" s="38"/>
      <c r="G2" s="38"/>
      <c r="H2" s="38"/>
      <c r="I2" s="38"/>
    </row>
    <row r="4" spans="2:9" x14ac:dyDescent="0.35">
      <c r="B4" s="1" t="s">
        <v>12</v>
      </c>
      <c r="C4" s="2" t="s">
        <v>13</v>
      </c>
      <c r="D4" s="3" t="s">
        <v>14</v>
      </c>
      <c r="F4" s="31">
        <f ca="1">TODAY()</f>
        <v>45752</v>
      </c>
    </row>
    <row r="5" spans="2:9" x14ac:dyDescent="0.35">
      <c r="B5" s="4">
        <v>45353</v>
      </c>
      <c r="C5" s="5" t="s">
        <v>15</v>
      </c>
      <c r="D5" s="6">
        <v>200</v>
      </c>
    </row>
    <row r="6" spans="2:9" x14ac:dyDescent="0.35">
      <c r="B6" s="4">
        <v>45354</v>
      </c>
      <c r="C6" s="5" t="s">
        <v>15</v>
      </c>
      <c r="D6" s="7">
        <v>24</v>
      </c>
      <c r="F6" s="32">
        <f ca="1">NOW()</f>
        <v>45752.696195370372</v>
      </c>
    </row>
    <row r="7" spans="2:9" x14ac:dyDescent="0.35">
      <c r="B7" s="4">
        <v>45355</v>
      </c>
      <c r="C7" s="5" t="s">
        <v>15</v>
      </c>
      <c r="D7" s="7">
        <v>300</v>
      </c>
    </row>
    <row r="8" spans="2:9" x14ac:dyDescent="0.35">
      <c r="B8" s="4">
        <v>45356</v>
      </c>
      <c r="C8" s="5" t="s">
        <v>15</v>
      </c>
      <c r="D8" s="7">
        <v>123</v>
      </c>
      <c r="F8" s="42">
        <f>YEAR(B5)</f>
        <v>2024</v>
      </c>
    </row>
    <row r="9" spans="2:9" x14ac:dyDescent="0.35">
      <c r="B9" s="4">
        <v>45357</v>
      </c>
      <c r="C9" s="5" t="s">
        <v>15</v>
      </c>
      <c r="D9" s="7">
        <v>75</v>
      </c>
      <c r="F9" s="42">
        <f>MONTH(B5)</f>
        <v>3</v>
      </c>
      <c r="G9" s="31"/>
    </row>
    <row r="10" spans="2:9" x14ac:dyDescent="0.35">
      <c r="B10" s="4">
        <v>45389</v>
      </c>
      <c r="C10" s="5" t="s">
        <v>15</v>
      </c>
      <c r="D10" s="7">
        <v>378</v>
      </c>
      <c r="F10" s="42">
        <f>DAY(B5)</f>
        <v>2</v>
      </c>
    </row>
    <row r="11" spans="2:9" x14ac:dyDescent="0.35">
      <c r="B11" s="4">
        <v>45390</v>
      </c>
      <c r="C11" s="5" t="s">
        <v>16</v>
      </c>
      <c r="D11" s="7">
        <v>-39</v>
      </c>
      <c r="F11" s="42"/>
      <c r="G11" s="32"/>
    </row>
    <row r="12" spans="2:9" x14ac:dyDescent="0.35">
      <c r="B12" s="4">
        <v>45391</v>
      </c>
      <c r="C12" s="5" t="s">
        <v>16</v>
      </c>
      <c r="D12" s="7">
        <v>-71</v>
      </c>
      <c r="F12" s="31">
        <f>DATE(F8,F9,F10)</f>
        <v>45353</v>
      </c>
    </row>
    <row r="13" spans="2:9" x14ac:dyDescent="0.35">
      <c r="B13" s="4">
        <v>45392</v>
      </c>
      <c r="C13" s="5" t="s">
        <v>16</v>
      </c>
      <c r="D13" s="7">
        <v>-64</v>
      </c>
      <c r="F13" s="42"/>
    </row>
    <row r="14" spans="2:9" x14ac:dyDescent="0.35">
      <c r="B14" s="4">
        <v>45393</v>
      </c>
      <c r="C14" s="8" t="s">
        <v>16</v>
      </c>
      <c r="D14" s="9">
        <v>-18</v>
      </c>
      <c r="F14" s="42"/>
      <c r="G14" s="31"/>
    </row>
    <row r="15" spans="2:9" x14ac:dyDescent="0.35">
      <c r="B15" s="4">
        <v>45394</v>
      </c>
      <c r="C15" s="5" t="s">
        <v>15</v>
      </c>
      <c r="D15" s="7">
        <v>53</v>
      </c>
      <c r="F15" s="43">
        <f>SUMIFS(DonnéesMars20254[Montant],DonnéesMars20254[Date],"&gt;="&amp;DATE(2024,4,1),DonnéesMars20254[Date],"&lt;="&amp;DATE(2024,4,31))</f>
        <v>239</v>
      </c>
    </row>
    <row r="16" spans="2:9" x14ac:dyDescent="0.35">
      <c r="B16" s="4">
        <v>45453</v>
      </c>
      <c r="C16" s="5" t="s">
        <v>15</v>
      </c>
      <c r="D16" s="7">
        <v>100</v>
      </c>
      <c r="F16" s="42"/>
      <c r="G16" s="31"/>
    </row>
    <row r="17" spans="2:6" x14ac:dyDescent="0.35">
      <c r="B17" s="4">
        <v>45486</v>
      </c>
      <c r="C17" s="5" t="s">
        <v>15</v>
      </c>
      <c r="D17" s="7">
        <v>14</v>
      </c>
      <c r="F17" s="42"/>
    </row>
    <row r="18" spans="2:6" x14ac:dyDescent="0.35">
      <c r="B18" s="4">
        <v>45487</v>
      </c>
      <c r="C18" s="5" t="s">
        <v>16</v>
      </c>
      <c r="D18" s="7">
        <v>-9</v>
      </c>
      <c r="F18" s="31">
        <f>EDATE(DATE(2024,1,1),-12)</f>
        <v>44927</v>
      </c>
    </row>
    <row r="19" spans="2:6" x14ac:dyDescent="0.35">
      <c r="B19" s="4">
        <v>45488</v>
      </c>
      <c r="C19" s="5" t="s">
        <v>16</v>
      </c>
      <c r="D19" s="7">
        <v>-52</v>
      </c>
      <c r="F19" s="42"/>
    </row>
    <row r="20" spans="2:6" x14ac:dyDescent="0.35">
      <c r="B20" s="4">
        <v>45489</v>
      </c>
      <c r="C20" s="8" t="s">
        <v>16</v>
      </c>
      <c r="D20" s="7">
        <v>-67</v>
      </c>
      <c r="F20" s="42"/>
    </row>
    <row r="21" spans="2:6" x14ac:dyDescent="0.35">
      <c r="B21" s="4">
        <v>45490</v>
      </c>
      <c r="C21" s="5" t="s">
        <v>16</v>
      </c>
      <c r="D21" s="7">
        <v>-81</v>
      </c>
      <c r="F21" s="42"/>
    </row>
    <row r="22" spans="2:6" x14ac:dyDescent="0.35">
      <c r="B22" s="4">
        <v>45553</v>
      </c>
      <c r="C22" s="5" t="s">
        <v>16</v>
      </c>
      <c r="D22" s="7">
        <v>-148</v>
      </c>
      <c r="F22" s="42"/>
    </row>
    <row r="23" spans="2:6" x14ac:dyDescent="0.35">
      <c r="B23" s="4">
        <v>45554</v>
      </c>
      <c r="C23" s="5" t="s">
        <v>16</v>
      </c>
      <c r="D23" s="7">
        <v>-87</v>
      </c>
      <c r="F23" s="42"/>
    </row>
    <row r="24" spans="2:6" x14ac:dyDescent="0.35">
      <c r="B24" s="4">
        <v>45555</v>
      </c>
      <c r="C24" s="5" t="s">
        <v>15</v>
      </c>
      <c r="D24" s="7">
        <v>56</v>
      </c>
      <c r="F24" s="42"/>
    </row>
    <row r="25" spans="2:6" x14ac:dyDescent="0.35">
      <c r="B25" s="4">
        <v>45556</v>
      </c>
      <c r="C25" s="5" t="s">
        <v>15</v>
      </c>
      <c r="D25" s="7">
        <v>73</v>
      </c>
      <c r="F25" s="42"/>
    </row>
    <row r="26" spans="2:6" x14ac:dyDescent="0.35">
      <c r="B26" s="4">
        <v>45557</v>
      </c>
      <c r="C26" s="5" t="s">
        <v>15</v>
      </c>
      <c r="D26" s="7">
        <v>189</v>
      </c>
      <c r="F26" s="42"/>
    </row>
    <row r="27" spans="2:6" x14ac:dyDescent="0.35">
      <c r="B27" s="4">
        <v>45649</v>
      </c>
      <c r="C27" s="5" t="s">
        <v>15</v>
      </c>
      <c r="D27" s="9">
        <v>265</v>
      </c>
      <c r="F27" s="42"/>
    </row>
    <row r="28" spans="2:6" x14ac:dyDescent="0.35">
      <c r="B28" s="10">
        <v>45650</v>
      </c>
      <c r="C28" s="8" t="s">
        <v>15</v>
      </c>
      <c r="D28" s="9">
        <v>51</v>
      </c>
      <c r="F28" s="42"/>
    </row>
  </sheetData>
  <mergeCells count="1">
    <mergeCell ref="B2:D2"/>
  </mergeCells>
  <dataValidations count="1">
    <dataValidation type="list" allowBlank="1" showInputMessage="1" showErrorMessage="1" sqref="C5:C28" xr:uid="{D194A6AE-C8EE-439D-A56B-63861A4F5A41}">
      <formula1>"Achat,Vente"</formula1>
    </dataValidation>
  </dataValidations>
  <hyperlinks>
    <hyperlink ref="B2:C2" r:id="rId1" display="https://www.morpheus-formation.fr/produit/fonctions-excel/" xr:uid="{C1D74EA5-621B-48E3-91CE-22C1210AECBC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Notes</vt:lpstr>
      <vt:lpstr>RechercheV</vt:lpstr>
      <vt:lpstr>RechercheX</vt:lpstr>
      <vt:lpstr>DonnéesDate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2025-03-29T08:52:14Z</dcterms:created>
  <dcterms:modified xsi:type="dcterms:W3CDTF">2025-04-05T14:46:07Z</dcterms:modified>
</cp:coreProperties>
</file>