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ilisateur\Downloads\"/>
    </mc:Choice>
  </mc:AlternateContent>
  <xr:revisionPtr revIDLastSave="0" documentId="8_{790900B4-4C17-48D8-8C91-7075CA9EEF4A}" xr6:coauthVersionLast="47" xr6:coauthVersionMax="47" xr10:uidLastSave="{00000000-0000-0000-0000-000000000000}"/>
  <bookViews>
    <workbookView xWindow="-108" yWindow="-108" windowWidth="23256" windowHeight="12456" firstSheet="4" activeTab="5" xr2:uid="{818F77B2-5211-4CCC-9054-4A3242650EE8}"/>
  </bookViews>
  <sheets>
    <sheet name="Feuil1" sheetId="1" state="hidden" r:id="rId1"/>
    <sheet name="Médiane" sheetId="2" state="hidden" r:id="rId2"/>
    <sheet name="Jauge" sheetId="3" state="hidden" r:id="rId3"/>
    <sheet name="Feuil2" sheetId="4" state="hidden" r:id="rId4"/>
    <sheet name="Comparer 2 Colonnes" sheetId="5" r:id="rId5"/>
    <sheet name="Comparer 2 Colonnes bis" sheetId="6" r:id="rId6"/>
  </sheets>
  <definedNames>
    <definedName name="_xlnm._FilterDatabase" localSheetId="4" hidden="1">'Comparer 2 Colonnes'!$B$6:$E$16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5" l="1"/>
  <c r="E9" i="5"/>
  <c r="E10" i="5"/>
  <c r="E11" i="5"/>
  <c r="E12" i="5"/>
  <c r="E13" i="5"/>
  <c r="E14" i="5"/>
  <c r="E15" i="5"/>
  <c r="E16" i="5"/>
  <c r="E8" i="5"/>
  <c r="C8" i="5"/>
  <c r="C9" i="5"/>
  <c r="C10" i="5"/>
  <c r="C11" i="5"/>
  <c r="C12" i="5"/>
  <c r="C13" i="5"/>
  <c r="C14" i="5"/>
  <c r="C15" i="5"/>
  <c r="C16" i="5"/>
  <c r="C7" i="5"/>
  <c r="D11" i="4"/>
  <c r="E11" i="4" s="1"/>
  <c r="F11" i="4" s="1"/>
  <c r="E10" i="4"/>
  <c r="F10" i="4" s="1"/>
  <c r="F9" i="4"/>
  <c r="E9" i="4"/>
  <c r="F8" i="4"/>
  <c r="E8" i="4"/>
  <c r="E7" i="4"/>
  <c r="F7" i="4" s="1"/>
  <c r="D11" i="3"/>
  <c r="E11" i="3" s="1"/>
  <c r="F11" i="3" s="1"/>
  <c r="E8" i="3"/>
  <c r="F8" i="3" s="1"/>
  <c r="E9" i="3"/>
  <c r="F9" i="3" s="1"/>
  <c r="E10" i="3"/>
  <c r="F10" i="3" s="1"/>
  <c r="E7" i="3"/>
  <c r="F7" i="3" s="1"/>
  <c r="D19" i="2"/>
  <c r="E19" i="2"/>
  <c r="F19" i="2"/>
  <c r="C19" i="2"/>
  <c r="D17" i="2"/>
  <c r="E17" i="2"/>
  <c r="C17" i="2"/>
  <c r="F8" i="1"/>
  <c r="F9" i="1"/>
  <c r="F10" i="1"/>
  <c r="F11" i="1"/>
  <c r="F12" i="1"/>
  <c r="F13" i="1"/>
  <c r="F14" i="1"/>
  <c r="F15" i="1"/>
  <c r="F16" i="1"/>
  <c r="F7" i="1"/>
  <c r="E8" i="1"/>
  <c r="E9" i="1"/>
  <c r="E10" i="1"/>
  <c r="E11" i="1"/>
  <c r="E12" i="1"/>
  <c r="E13" i="1"/>
  <c r="E14" i="1"/>
  <c r="E15" i="1"/>
  <c r="E16" i="1"/>
  <c r="E7" i="1"/>
  <c r="D8" i="1"/>
  <c r="D9" i="1"/>
  <c r="D10" i="1"/>
  <c r="D11" i="1"/>
  <c r="D12" i="1"/>
  <c r="D13" i="1"/>
  <c r="D14" i="1"/>
  <c r="D15" i="1"/>
  <c r="D16" i="1"/>
  <c r="D7" i="1"/>
  <c r="D17" i="1" s="1"/>
  <c r="F17" i="2" l="1"/>
  <c r="F17" i="1"/>
  <c r="E17" i="1"/>
</calcChain>
</file>

<file path=xl/sharedStrings.xml><?xml version="1.0" encoding="utf-8"?>
<sst xmlns="http://schemas.openxmlformats.org/spreadsheetml/2006/main" count="113" uniqueCount="59">
  <si>
    <t xml:space="preserve"> </t>
  </si>
  <si>
    <t>ARRONDIR SUR EXCEL</t>
  </si>
  <si>
    <t>CLIENT</t>
  </si>
  <si>
    <t>ARRONDI</t>
  </si>
  <si>
    <t>ARRONDI SUP</t>
  </si>
  <si>
    <t>Sophie Martin</t>
  </si>
  <si>
    <t>Thomas Dubois</t>
  </si>
  <si>
    <t>Emma Lefebvre</t>
  </si>
  <si>
    <t>Lucas Bernard</t>
  </si>
  <si>
    <t>Léa Rousseau</t>
  </si>
  <si>
    <t>Hugo Moreau</t>
  </si>
  <si>
    <t>Chloé Laurent</t>
  </si>
  <si>
    <t>Louis Garnier</t>
  </si>
  <si>
    <t>Manon Petit</t>
  </si>
  <si>
    <t>Nathan Roux</t>
  </si>
  <si>
    <t>TOTAL</t>
  </si>
  <si>
    <t>VENTES TRIMESTRE 1</t>
  </si>
  <si>
    <t xml:space="preserve">ARRONDI INF </t>
  </si>
  <si>
    <t>VENTES</t>
  </si>
  <si>
    <t>CALCULER LA MEDIANE</t>
  </si>
  <si>
    <t>NOTES TRIMESTRE 1</t>
  </si>
  <si>
    <t>MATHS</t>
  </si>
  <si>
    <t>ANGLAIS</t>
  </si>
  <si>
    <t>FRANÇAIS</t>
  </si>
  <si>
    <t>PHILO</t>
  </si>
  <si>
    <t>MOYENNE</t>
  </si>
  <si>
    <t>MEDIANE</t>
  </si>
  <si>
    <t>ELEVE</t>
  </si>
  <si>
    <t>Trimestre</t>
  </si>
  <si>
    <t>Objectif (€)</t>
  </si>
  <si>
    <t>Réel (€)</t>
  </si>
  <si>
    <t>Q1 2025</t>
  </si>
  <si>
    <t>Q2 2025</t>
  </si>
  <si>
    <t>Q3 2025</t>
  </si>
  <si>
    <t>Q4 2025</t>
  </si>
  <si>
    <t>RESULTATS 2025</t>
  </si>
  <si>
    <t>Total</t>
  </si>
  <si>
    <t>Pourcentage Manquant</t>
  </si>
  <si>
    <t>Pourcentage Réalisé</t>
  </si>
  <si>
    <t>MORPHEUS CORPORATION</t>
  </si>
  <si>
    <t>Ordinateur portable</t>
  </si>
  <si>
    <t>Souris sans fil</t>
  </si>
  <si>
    <t>Clavier mécanique</t>
  </si>
  <si>
    <t>Écran 27 pouces</t>
  </si>
  <si>
    <t>Webcam HD</t>
  </si>
  <si>
    <t>Casque audio</t>
  </si>
  <si>
    <t>Hub USB</t>
  </si>
  <si>
    <t>Tapis de souris</t>
  </si>
  <si>
    <t>Support laptop</t>
  </si>
  <si>
    <t>Câble HDMI</t>
  </si>
  <si>
    <t>Station d'accueil</t>
  </si>
  <si>
    <t>Microphone USB</t>
  </si>
  <si>
    <t>Produits commandés</t>
  </si>
  <si>
    <t>Produit Reçus</t>
  </si>
  <si>
    <t>Manette PS5</t>
  </si>
  <si>
    <t>Comparer 2 colonnes sur Excel</t>
  </si>
  <si>
    <t>Commande du 6/11/2025</t>
  </si>
  <si>
    <t>Manquant ?</t>
  </si>
  <si>
    <t>En trop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</si>
</sst>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000\ &quot;€&quot;;[Red]\-#,##0.00000\ &quot;€&quot;"/>
    <numFmt numFmtId="165" formatCode="#,##0.0\ &quot;€&quot;;[Red]\-#,##0.0\ &quot;€&quot;"/>
    <numFmt numFmtId="166" formatCode="_-* #,##0\ _€_-;\-* #,##0\ _€_-;_-* &quot;-&quot;\ _€_-;_-@_-"/>
  </numFmts>
  <fonts count="10" x14ac:knownFonts="1">
    <font>
      <sz val="11"/>
      <color theme="1"/>
      <name val="Aptos Narrow"/>
      <family val="2"/>
      <scheme val="minor"/>
    </font>
    <font>
      <b/>
      <sz val="15"/>
      <color rgb="FFFFFFFF"/>
      <name val="Calibri"/>
      <family val="2"/>
    </font>
    <font>
      <b/>
      <sz val="14"/>
      <color rgb="FF00518B"/>
      <name val="Calibri"/>
      <family val="2"/>
    </font>
    <font>
      <b/>
      <sz val="11"/>
      <color theme="0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5"/>
      <color rgb="FFFFFFFF"/>
      <name val="Aptos Narrow"/>
      <family val="2"/>
      <scheme val="minor"/>
    </font>
    <font>
      <b/>
      <sz val="14"/>
      <color rgb="FF00518B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62E4A"/>
        <bgColor rgb="FF102136"/>
      </patternFill>
    </fill>
    <fill>
      <patternFill patternType="solid">
        <fgColor rgb="FFDEEAF6"/>
        <bgColor rgb="FFDEEAF6"/>
      </patternFill>
    </fill>
    <fill>
      <patternFill patternType="solid">
        <fgColor rgb="FF00518B"/>
        <bgColor theme="4"/>
      </patternFill>
    </fill>
    <fill>
      <patternFill patternType="solid">
        <fgColor rgb="FF00518B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1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10" xfId="0" applyFont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top"/>
    </xf>
    <xf numFmtId="8" fontId="5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8" fontId="4" fillId="0" borderId="7" xfId="0" applyNumberFormat="1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0" fontId="0" fillId="6" borderId="0" xfId="0" applyFill="1"/>
    <xf numFmtId="0" fontId="6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165" fontId="3" fillId="6" borderId="4" xfId="0" applyNumberFormat="1" applyFont="1" applyFill="1" applyBorder="1" applyAlignment="1">
      <alignment horizontal="center" vertical="center" wrapText="1"/>
    </xf>
    <xf numFmtId="165" fontId="3" fillId="6" borderId="5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left" vertical="center" wrapText="1"/>
    </xf>
    <xf numFmtId="0" fontId="5" fillId="6" borderId="0" xfId="0" applyFont="1" applyFill="1" applyAlignment="1">
      <alignment horizontal="left" vertical="center" wrapText="1"/>
    </xf>
    <xf numFmtId="0" fontId="0" fillId="0" borderId="6" xfId="0" applyBorder="1"/>
    <xf numFmtId="0" fontId="0" fillId="0" borderId="9" xfId="0" applyBorder="1"/>
    <xf numFmtId="0" fontId="0" fillId="0" borderId="11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166" fontId="0" fillId="0" borderId="10" xfId="0" applyNumberFormat="1" applyBorder="1"/>
    <xf numFmtId="9" fontId="0" fillId="0" borderId="10" xfId="0" applyNumberFormat="1" applyBorder="1"/>
    <xf numFmtId="0" fontId="6" fillId="0" borderId="3" xfId="0" applyFont="1" applyBorder="1"/>
    <xf numFmtId="166" fontId="6" fillId="0" borderId="4" xfId="0" applyNumberFormat="1" applyFont="1" applyBorder="1"/>
    <xf numFmtId="10" fontId="6" fillId="0" borderId="5" xfId="0" applyNumberFormat="1" applyFont="1" applyBorder="1"/>
    <xf numFmtId="0" fontId="3" fillId="4" borderId="3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center" vertical="top"/>
    </xf>
    <xf numFmtId="0" fontId="0" fillId="0" borderId="12" xfId="0" applyBorder="1"/>
    <xf numFmtId="9" fontId="0" fillId="0" borderId="9" xfId="0" applyNumberFormat="1" applyBorder="1"/>
    <xf numFmtId="10" fontId="6" fillId="0" borderId="4" xfId="0" applyNumberFormat="1" applyFont="1" applyBorder="1"/>
    <xf numFmtId="0" fontId="0" fillId="0" borderId="1" xfId="0" applyBorder="1"/>
    <xf numFmtId="0" fontId="0" fillId="0" borderId="2" xfId="0" applyBorder="1"/>
    <xf numFmtId="0" fontId="0" fillId="0" borderId="8" xfId="0" applyBorder="1"/>
    <xf numFmtId="0" fontId="0" fillId="0" borderId="13" xfId="0" applyBorder="1"/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4" xfId="0" applyBorder="1"/>
    <xf numFmtId="0" fontId="9" fillId="0" borderId="10" xfId="0" applyFont="1" applyBorder="1"/>
    <xf numFmtId="0" fontId="9" fillId="0" borderId="14" xfId="0" applyFont="1" applyBorder="1"/>
  </cellXfs>
  <cellStyles count="1">
    <cellStyle name="Normal" xfId="0" builtinId="0"/>
  </cellStyles>
  <dxfs count="8">
    <dxf>
      <fill>
        <patternFill>
          <bgColor theme="3" tint="0.749961851863155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749961851863155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749961851863155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51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51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221-42E2-A6B8-1F0EC29D7215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21-42E2-A6B8-1F0EC29D7215}"/>
              </c:ext>
            </c:extLst>
          </c:dPt>
          <c:val>
            <c:numRef>
              <c:f>Jauge!$E$11:$F$11</c:f>
              <c:numCache>
                <c:formatCode>0.00%</c:formatCode>
                <c:ptCount val="2"/>
                <c:pt idx="0">
                  <c:v>0.78076923076923077</c:v>
                </c:pt>
                <c:pt idx="1">
                  <c:v>0.21923076923076923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21-42E2-A6B8-1F0EC29D7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815339</xdr:colOff>
      <xdr:row>1</xdr:row>
      <xdr:rowOff>44025</xdr:rowOff>
    </xdr:from>
    <xdr:to>
      <xdr:col>5</xdr:col>
      <xdr:colOff>818290</xdr:colOff>
      <xdr:row>1</xdr:row>
      <xdr:rowOff>527897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941C3EA-98F9-406F-BDE6-DBC3D3908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4206" y="230292"/>
          <a:ext cx="900417" cy="4838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454084</xdr:colOff>
      <xdr:row>1</xdr:row>
      <xdr:rowOff>114299</xdr:rowOff>
    </xdr:from>
    <xdr:to>
      <xdr:col>5</xdr:col>
      <xdr:colOff>582070</xdr:colOff>
      <xdr:row>1</xdr:row>
      <xdr:rowOff>565996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22F69CD-DD4D-499D-B1F8-C12855F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6324" y="297179"/>
          <a:ext cx="737586" cy="451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553144</xdr:colOff>
      <xdr:row>1</xdr:row>
      <xdr:rowOff>73261</xdr:rowOff>
    </xdr:from>
    <xdr:to>
      <xdr:col>5</xdr:col>
      <xdr:colOff>1290730</xdr:colOff>
      <xdr:row>1</xdr:row>
      <xdr:rowOff>593538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B15D910-2924-40CA-B830-2A8CBE053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4277" y="256875"/>
          <a:ext cx="737586" cy="520277"/>
        </a:xfrm>
        <a:prstGeom prst="rect">
          <a:avLst/>
        </a:prstGeom>
      </xdr:spPr>
    </xdr:pic>
    <xdr:clientData/>
  </xdr:twoCellAnchor>
  <xdr:twoCellAnchor>
    <xdr:from>
      <xdr:col>1</xdr:col>
      <xdr:colOff>27542</xdr:colOff>
      <xdr:row>11</xdr:row>
      <xdr:rowOff>65183</xdr:rowOff>
    </xdr:from>
    <xdr:to>
      <xdr:col>5</xdr:col>
      <xdr:colOff>1340385</xdr:colOff>
      <xdr:row>25</xdr:row>
      <xdr:rowOff>119350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E674DE36-B0FF-3622-76DB-E575136F7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146891</xdr:colOff>
      <xdr:row>11</xdr:row>
      <xdr:rowOff>111088</xdr:rowOff>
    </xdr:from>
    <xdr:to>
      <xdr:col>5</xdr:col>
      <xdr:colOff>1230216</xdr:colOff>
      <xdr:row>25</xdr:row>
      <xdr:rowOff>137711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E581B7E4-8B44-2602-4034-55C374AB6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431495</xdr:colOff>
      <xdr:row>16</xdr:row>
      <xdr:rowOff>45905</xdr:rowOff>
    </xdr:from>
    <xdr:to>
      <xdr:col>4</xdr:col>
      <xdr:colOff>945615</xdr:colOff>
      <xdr:row>21</xdr:row>
      <xdr:rowOff>18362</xdr:rowOff>
    </xdr:to>
    <xdr:sp macro="" textlink="$E$11">
      <xdr:nvSpPr>
        <xdr:cNvPr id="13" name="ZoneTexte 12">
          <a:extLst>
            <a:ext uri="{FF2B5EF4-FFF2-40B4-BE49-F238E27FC236}">
              <a16:creationId xmlns:a16="http://schemas.microsoft.com/office/drawing/2014/main" id="{29B0481C-638F-F09B-BE0E-D1C15C32B512}"/>
            </a:ext>
          </a:extLst>
        </xdr:cNvPr>
        <xdr:cNvSpPr txBox="1"/>
      </xdr:nvSpPr>
      <xdr:spPr>
        <a:xfrm>
          <a:off x="1946314" y="3681471"/>
          <a:ext cx="1202674" cy="89053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900F7CF-B458-4083-A477-0C931EC04AA3}" type="TxLink">
            <a:rPr lang="en-US" sz="2400" b="1" i="0" u="none" strike="noStrike">
              <a:solidFill>
                <a:srgbClr val="000000"/>
              </a:solidFill>
              <a:latin typeface="Aptos Narrow"/>
            </a:rPr>
            <a:pPr algn="ctr"/>
            <a:t>78,08%</a:t>
          </a:fld>
          <a:endParaRPr lang="fr-FR" sz="2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553144</xdr:colOff>
      <xdr:row>1</xdr:row>
      <xdr:rowOff>73261</xdr:rowOff>
    </xdr:from>
    <xdr:to>
      <xdr:col>6</xdr:col>
      <xdr:colOff>102010</xdr:colOff>
      <xdr:row>3</xdr:row>
      <xdr:rowOff>90618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9E14954-102C-45B1-BE15-E36196647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2624" y="256141"/>
          <a:ext cx="737586" cy="5202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336379</xdr:colOff>
      <xdr:row>1</xdr:row>
      <xdr:rowOff>80923</xdr:rowOff>
    </xdr:from>
    <xdr:to>
      <xdr:col>4</xdr:col>
      <xdr:colOff>916073</xdr:colOff>
      <xdr:row>2</xdr:row>
      <xdr:rowOff>37333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1D3B41C-B2C0-4154-984F-B7B4A8B77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3406" y="266274"/>
          <a:ext cx="579694" cy="498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70E0E-2C96-4DF2-BC83-6F8EDCE472E9}">
  <dimension ref="B2:H19"/>
  <sheetViews>
    <sheetView showGridLines="0" zoomScale="80" zoomScaleNormal="80" workbookViewId="0">
      <selection activeCell="B2" sqref="B2:F19"/>
    </sheetView>
  </sheetViews>
  <sheetFormatPr baseColWidth="10" defaultRowHeight="14.4" x14ac:dyDescent="0.3"/>
  <cols>
    <col min="1" max="1" width="1.21875" customWidth="1"/>
    <col min="2" max="2" width="19.33203125" bestFit="1" customWidth="1"/>
    <col min="3" max="3" width="14.88671875" bestFit="1" customWidth="1"/>
    <col min="4" max="4" width="13.77734375" bestFit="1" customWidth="1"/>
    <col min="5" max="5" width="13.109375" bestFit="1" customWidth="1"/>
    <col min="6" max="6" width="13.33203125" bestFit="1" customWidth="1"/>
  </cols>
  <sheetData>
    <row r="2" spans="2:8" ht="48" customHeight="1" x14ac:dyDescent="0.3">
      <c r="B2" s="52" t="s">
        <v>1</v>
      </c>
      <c r="C2" s="53"/>
      <c r="D2" s="53"/>
      <c r="E2" s="53"/>
      <c r="F2" s="54"/>
    </row>
    <row r="3" spans="2:8" x14ac:dyDescent="0.3">
      <c r="B3" s="6"/>
      <c r="C3" s="7"/>
      <c r="D3" s="7"/>
      <c r="E3" s="7"/>
      <c r="F3" s="8"/>
    </row>
    <row r="4" spans="2:8" ht="21.6" customHeight="1" x14ac:dyDescent="0.3">
      <c r="B4" s="55" t="s">
        <v>16</v>
      </c>
      <c r="C4" s="56"/>
      <c r="D4" s="56"/>
      <c r="E4" s="56"/>
      <c r="F4" s="57"/>
    </row>
    <row r="5" spans="2:8" x14ac:dyDescent="0.3">
      <c r="B5" s="6"/>
      <c r="C5" s="7"/>
      <c r="D5" s="7"/>
      <c r="E5" s="7"/>
      <c r="F5" s="8"/>
    </row>
    <row r="6" spans="2:8" ht="21" customHeight="1" x14ac:dyDescent="0.3">
      <c r="B6" s="10" t="s">
        <v>2</v>
      </c>
      <c r="C6" s="10" t="s">
        <v>18</v>
      </c>
      <c r="D6" s="10" t="s">
        <v>3</v>
      </c>
      <c r="E6" s="10" t="s">
        <v>17</v>
      </c>
      <c r="F6" s="10" t="s">
        <v>4</v>
      </c>
    </row>
    <row r="7" spans="2:8" ht="21.6" customHeight="1" x14ac:dyDescent="0.3">
      <c r="B7" s="9" t="s">
        <v>5</v>
      </c>
      <c r="C7" s="12">
        <v>4523.2951248999998</v>
      </c>
      <c r="D7" s="11">
        <f>ROUND(C7,0)</f>
        <v>4523</v>
      </c>
      <c r="E7" s="11">
        <f>ROUNDDOWN(C7,0)</f>
        <v>4523</v>
      </c>
      <c r="F7" s="11">
        <f>ROUNDUP(C7,0)</f>
        <v>4524</v>
      </c>
    </row>
    <row r="8" spans="2:8" ht="21.6" customHeight="1" x14ac:dyDescent="0.3">
      <c r="B8" s="9" t="s">
        <v>6</v>
      </c>
      <c r="C8" s="12">
        <v>3187.7416358</v>
      </c>
      <c r="D8" s="11">
        <f t="shared" ref="D8:D16" si="0">ROUND(C8,0)</f>
        <v>3188</v>
      </c>
      <c r="E8" s="11">
        <f t="shared" ref="E8:E16" si="1">ROUNDDOWN(C8,0)</f>
        <v>3187</v>
      </c>
      <c r="F8" s="11">
        <f t="shared" ref="F8:F16" si="2">ROUNDUP(C8,0)</f>
        <v>3188</v>
      </c>
    </row>
    <row r="9" spans="2:8" ht="21.6" customHeight="1" x14ac:dyDescent="0.3">
      <c r="B9" s="9" t="s">
        <v>7</v>
      </c>
      <c r="C9" s="12">
        <v>6881.2949675</v>
      </c>
      <c r="D9" s="11">
        <f t="shared" si="0"/>
        <v>6881</v>
      </c>
      <c r="E9" s="11">
        <f t="shared" si="1"/>
        <v>6881</v>
      </c>
      <c r="F9" s="11">
        <f t="shared" si="2"/>
        <v>6882</v>
      </c>
    </row>
    <row r="10" spans="2:8" ht="21.6" customHeight="1" x14ac:dyDescent="0.3">
      <c r="B10" s="9" t="s">
        <v>8</v>
      </c>
      <c r="C10" s="12">
        <v>6606.6321650999998</v>
      </c>
      <c r="D10" s="11">
        <f t="shared" si="0"/>
        <v>6607</v>
      </c>
      <c r="E10" s="11">
        <f t="shared" si="1"/>
        <v>6606</v>
      </c>
      <c r="F10" s="11">
        <f t="shared" si="2"/>
        <v>6607</v>
      </c>
    </row>
    <row r="11" spans="2:8" ht="21.6" customHeight="1" x14ac:dyDescent="0.3">
      <c r="B11" s="9" t="s">
        <v>9</v>
      </c>
      <c r="C11" s="12">
        <v>6054.9693715000003</v>
      </c>
      <c r="D11" s="11">
        <f t="shared" si="0"/>
        <v>6055</v>
      </c>
      <c r="E11" s="11">
        <f t="shared" si="1"/>
        <v>6054</v>
      </c>
      <c r="F11" s="11">
        <f t="shared" si="2"/>
        <v>6055</v>
      </c>
      <c r="H11" t="s">
        <v>0</v>
      </c>
    </row>
    <row r="12" spans="2:8" ht="21.6" customHeight="1" x14ac:dyDescent="0.3">
      <c r="B12" s="9" t="s">
        <v>10</v>
      </c>
      <c r="C12" s="12">
        <v>8350.5254554999992</v>
      </c>
      <c r="D12" s="11">
        <f t="shared" si="0"/>
        <v>8351</v>
      </c>
      <c r="E12" s="11">
        <f t="shared" si="1"/>
        <v>8350</v>
      </c>
      <c r="F12" s="11">
        <f t="shared" si="2"/>
        <v>8351</v>
      </c>
    </row>
    <row r="13" spans="2:8" ht="21.6" customHeight="1" x14ac:dyDescent="0.3">
      <c r="B13" s="9" t="s">
        <v>11</v>
      </c>
      <c r="C13" s="12">
        <v>7094.4231385000003</v>
      </c>
      <c r="D13" s="11">
        <f t="shared" si="0"/>
        <v>7094</v>
      </c>
      <c r="E13" s="11">
        <f t="shared" si="1"/>
        <v>7094</v>
      </c>
      <c r="F13" s="11">
        <f t="shared" si="2"/>
        <v>7095</v>
      </c>
    </row>
    <row r="14" spans="2:8" ht="21.6" customHeight="1" x14ac:dyDescent="0.3">
      <c r="B14" s="9" t="s">
        <v>12</v>
      </c>
      <c r="C14" s="12">
        <v>3061.1472792999998</v>
      </c>
      <c r="D14" s="11">
        <f t="shared" si="0"/>
        <v>3061</v>
      </c>
      <c r="E14" s="11">
        <f t="shared" si="1"/>
        <v>3061</v>
      </c>
      <c r="F14" s="11">
        <f t="shared" si="2"/>
        <v>3062</v>
      </c>
    </row>
    <row r="15" spans="2:8" ht="21.6" customHeight="1" x14ac:dyDescent="0.3">
      <c r="B15" s="9" t="s">
        <v>13</v>
      </c>
      <c r="C15" s="12">
        <v>3914.0593171999999</v>
      </c>
      <c r="D15" s="11">
        <f t="shared" si="0"/>
        <v>3914</v>
      </c>
      <c r="E15" s="11">
        <f t="shared" si="1"/>
        <v>3914</v>
      </c>
      <c r="F15" s="11">
        <f t="shared" si="2"/>
        <v>3915</v>
      </c>
    </row>
    <row r="16" spans="2:8" ht="21.6" customHeight="1" x14ac:dyDescent="0.3">
      <c r="B16" s="9" t="s">
        <v>14</v>
      </c>
      <c r="C16" s="12">
        <v>7095.4053652000002</v>
      </c>
      <c r="D16" s="11">
        <f t="shared" si="0"/>
        <v>7095</v>
      </c>
      <c r="E16" s="11">
        <f t="shared" si="1"/>
        <v>7095</v>
      </c>
      <c r="F16" s="11">
        <f t="shared" si="2"/>
        <v>7096</v>
      </c>
    </row>
    <row r="17" spans="2:6" x14ac:dyDescent="0.3">
      <c r="B17" s="2" t="s">
        <v>15</v>
      </c>
      <c r="C17" s="14">
        <v>56769.440000000002</v>
      </c>
      <c r="D17" s="13">
        <f>SUM(D7:D16)</f>
        <v>56769</v>
      </c>
      <c r="E17" s="13">
        <f t="shared" ref="E17:F17" si="3">SUM(E7:E16)</f>
        <v>56765</v>
      </c>
      <c r="F17" s="13">
        <f t="shared" si="3"/>
        <v>56775</v>
      </c>
    </row>
    <row r="18" spans="2:6" x14ac:dyDescent="0.3">
      <c r="B18" s="3"/>
      <c r="C18" s="4"/>
      <c r="D18" s="4"/>
      <c r="E18" s="4"/>
      <c r="F18" s="5"/>
    </row>
    <row r="19" spans="2:6" ht="48" customHeight="1" x14ac:dyDescent="0.3">
      <c r="B19" s="50"/>
      <c r="C19" s="51"/>
      <c r="D19" s="51"/>
      <c r="E19" s="51"/>
      <c r="F19" s="1"/>
    </row>
  </sheetData>
  <mergeCells count="3">
    <mergeCell ref="B19:E19"/>
    <mergeCell ref="B2:F2"/>
    <mergeCell ref="B4:F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0823B-D08E-4785-B125-01D84BF07273}">
  <dimension ref="B2:U22"/>
  <sheetViews>
    <sheetView showGridLines="0" zoomScale="114" workbookViewId="0">
      <selection activeCell="B4" sqref="B4:F4"/>
    </sheetView>
  </sheetViews>
  <sheetFormatPr baseColWidth="10" defaultRowHeight="14.4" x14ac:dyDescent="0.3"/>
  <cols>
    <col min="1" max="1" width="1.21875" customWidth="1"/>
    <col min="2" max="2" width="14" bestFit="1" customWidth="1"/>
    <col min="3" max="6" width="8.88671875" customWidth="1"/>
  </cols>
  <sheetData>
    <row r="2" spans="2:21" ht="48" customHeight="1" x14ac:dyDescent="0.3">
      <c r="B2" s="58" t="s">
        <v>19</v>
      </c>
      <c r="C2" s="59"/>
      <c r="D2" s="59"/>
      <c r="E2" s="59"/>
      <c r="F2" s="60"/>
    </row>
    <row r="3" spans="2:21" x14ac:dyDescent="0.3">
      <c r="B3" s="6"/>
      <c r="C3" s="7"/>
      <c r="D3" s="7"/>
      <c r="E3" s="7"/>
      <c r="F3" s="8"/>
    </row>
    <row r="4" spans="2:21" ht="18" x14ac:dyDescent="0.3">
      <c r="B4" s="61" t="s">
        <v>20</v>
      </c>
      <c r="C4" s="62"/>
      <c r="D4" s="62"/>
      <c r="E4" s="62"/>
      <c r="F4" s="63"/>
    </row>
    <row r="5" spans="2:21" x14ac:dyDescent="0.3">
      <c r="B5" s="6"/>
      <c r="C5" s="7"/>
      <c r="D5" s="7"/>
      <c r="E5" s="7"/>
      <c r="F5" s="8"/>
    </row>
    <row r="6" spans="2:21" x14ac:dyDescent="0.3">
      <c r="B6" s="10" t="s">
        <v>27</v>
      </c>
      <c r="C6" s="10" t="s">
        <v>21</v>
      </c>
      <c r="D6" s="10" t="s">
        <v>23</v>
      </c>
      <c r="E6" s="10" t="s">
        <v>22</v>
      </c>
      <c r="F6" s="10" t="s">
        <v>24</v>
      </c>
      <c r="J6" s="15"/>
      <c r="K6" s="28"/>
      <c r="L6" s="28"/>
      <c r="M6" s="28"/>
      <c r="N6" s="28"/>
      <c r="O6" s="15"/>
      <c r="P6" s="15"/>
      <c r="Q6" s="15"/>
      <c r="R6" s="15"/>
      <c r="S6" s="15"/>
      <c r="T6" s="15"/>
      <c r="U6" s="15"/>
    </row>
    <row r="7" spans="2:21" ht="18" customHeight="1" x14ac:dyDescent="0.3">
      <c r="B7" s="16" t="s">
        <v>5</v>
      </c>
      <c r="C7" s="17">
        <v>16</v>
      </c>
      <c r="D7" s="17">
        <v>17</v>
      </c>
      <c r="E7" s="17">
        <v>15</v>
      </c>
      <c r="F7" s="17">
        <v>14</v>
      </c>
      <c r="J7" s="15"/>
      <c r="K7" s="29"/>
      <c r="L7" s="29"/>
      <c r="M7" s="29"/>
      <c r="N7" s="29"/>
      <c r="O7" s="15"/>
      <c r="P7" s="15"/>
      <c r="Q7" s="15"/>
      <c r="R7" s="15"/>
      <c r="S7" s="15"/>
      <c r="T7" s="15"/>
      <c r="U7" s="15"/>
    </row>
    <row r="8" spans="2:21" ht="18" customHeight="1" x14ac:dyDescent="0.3">
      <c r="B8" s="16" t="s">
        <v>6</v>
      </c>
      <c r="C8" s="17">
        <v>18</v>
      </c>
      <c r="D8" s="17">
        <v>19</v>
      </c>
      <c r="E8" s="17">
        <v>17</v>
      </c>
      <c r="F8" s="17">
        <v>18</v>
      </c>
      <c r="J8" s="15"/>
      <c r="K8" s="29"/>
      <c r="L8" s="29"/>
      <c r="M8" s="29"/>
      <c r="N8" s="29"/>
      <c r="O8" s="15"/>
      <c r="P8" s="15"/>
      <c r="Q8" s="15"/>
      <c r="R8" s="15"/>
      <c r="S8" s="15"/>
      <c r="T8" s="15"/>
      <c r="U8" s="15"/>
    </row>
    <row r="9" spans="2:21" ht="18" customHeight="1" x14ac:dyDescent="0.3">
      <c r="B9" s="16" t="s">
        <v>7</v>
      </c>
      <c r="C9" s="17">
        <v>15</v>
      </c>
      <c r="D9" s="17">
        <v>18</v>
      </c>
      <c r="E9" s="17">
        <v>16</v>
      </c>
      <c r="F9" s="17">
        <v>17</v>
      </c>
      <c r="J9" s="15"/>
      <c r="K9" s="29"/>
      <c r="L9" s="29"/>
      <c r="M9" s="29"/>
      <c r="N9" s="29"/>
      <c r="O9" s="15"/>
      <c r="P9" s="15"/>
      <c r="Q9" s="15"/>
      <c r="R9" s="15"/>
      <c r="S9" s="15"/>
      <c r="T9" s="15"/>
      <c r="U9" s="15"/>
    </row>
    <row r="10" spans="2:21" ht="18" customHeight="1" x14ac:dyDescent="0.3">
      <c r="B10" s="16" t="s">
        <v>8</v>
      </c>
      <c r="C10" s="17">
        <v>3</v>
      </c>
      <c r="D10" s="17">
        <v>5</v>
      </c>
      <c r="E10" s="17">
        <v>4</v>
      </c>
      <c r="F10" s="17">
        <v>3</v>
      </c>
      <c r="J10" s="15"/>
      <c r="K10" s="29"/>
      <c r="L10" s="29"/>
      <c r="M10" s="29"/>
      <c r="N10" s="29"/>
      <c r="O10" s="15"/>
      <c r="P10" s="28"/>
      <c r="Q10" s="28"/>
      <c r="R10" s="28"/>
      <c r="S10" s="28"/>
      <c r="T10" s="28"/>
      <c r="U10" s="15"/>
    </row>
    <row r="11" spans="2:21" ht="18" customHeight="1" x14ac:dyDescent="0.3">
      <c r="B11" s="16" t="s">
        <v>9</v>
      </c>
      <c r="C11" s="17">
        <v>17</v>
      </c>
      <c r="D11" s="17">
        <v>16</v>
      </c>
      <c r="E11" s="17">
        <v>18</v>
      </c>
      <c r="F11" s="17">
        <v>15</v>
      </c>
      <c r="J11" s="15"/>
      <c r="K11" s="29"/>
      <c r="L11" s="29"/>
      <c r="M11" s="29"/>
      <c r="N11" s="29"/>
      <c r="O11" s="15"/>
      <c r="P11" s="29"/>
      <c r="Q11" s="29"/>
      <c r="R11" s="29"/>
      <c r="S11" s="29"/>
      <c r="T11" s="29"/>
      <c r="U11" s="15"/>
    </row>
    <row r="12" spans="2:21" ht="18" customHeight="1" x14ac:dyDescent="0.3">
      <c r="B12" s="16" t="s">
        <v>10</v>
      </c>
      <c r="C12" s="17">
        <v>19</v>
      </c>
      <c r="D12" s="17">
        <v>16</v>
      </c>
      <c r="E12" s="17">
        <v>17</v>
      </c>
      <c r="F12" s="17">
        <v>19</v>
      </c>
      <c r="J12" s="15"/>
      <c r="K12" s="29"/>
      <c r="L12" s="29"/>
      <c r="M12" s="29"/>
      <c r="N12" s="29"/>
      <c r="O12" s="15"/>
      <c r="P12" s="29"/>
      <c r="Q12" s="29"/>
      <c r="R12" s="29"/>
      <c r="S12" s="29"/>
      <c r="T12" s="29"/>
      <c r="U12" s="15"/>
    </row>
    <row r="13" spans="2:21" ht="18" customHeight="1" x14ac:dyDescent="0.3">
      <c r="B13" s="16" t="s">
        <v>11</v>
      </c>
      <c r="C13" s="17">
        <v>16</v>
      </c>
      <c r="D13" s="17">
        <v>18</v>
      </c>
      <c r="E13" s="17">
        <v>18</v>
      </c>
      <c r="F13" s="17">
        <v>16</v>
      </c>
      <c r="J13" s="15"/>
      <c r="K13" s="29"/>
      <c r="L13" s="29"/>
      <c r="M13" s="29"/>
      <c r="N13" s="29"/>
      <c r="O13" s="15"/>
      <c r="P13" s="29"/>
      <c r="Q13" s="29"/>
      <c r="R13" s="29"/>
      <c r="S13" s="29"/>
      <c r="T13" s="29"/>
      <c r="U13" s="15"/>
    </row>
    <row r="14" spans="2:21" ht="18" customHeight="1" x14ac:dyDescent="0.3">
      <c r="B14" s="16" t="s">
        <v>12</v>
      </c>
      <c r="C14" s="17">
        <v>17</v>
      </c>
      <c r="D14" s="17">
        <v>17</v>
      </c>
      <c r="E14" s="17">
        <v>19</v>
      </c>
      <c r="F14" s="17">
        <v>16</v>
      </c>
      <c r="J14" s="15"/>
      <c r="K14" s="29"/>
      <c r="L14" s="29"/>
      <c r="M14" s="29"/>
      <c r="N14" s="29"/>
      <c r="O14" s="15"/>
      <c r="P14" s="29"/>
      <c r="Q14" s="29"/>
      <c r="R14" s="29"/>
      <c r="S14" s="29"/>
      <c r="T14" s="29"/>
      <c r="U14" s="15"/>
    </row>
    <row r="15" spans="2:21" ht="18" customHeight="1" x14ac:dyDescent="0.3">
      <c r="B15" s="16" t="s">
        <v>13</v>
      </c>
      <c r="C15" s="17">
        <v>4</v>
      </c>
      <c r="D15" s="17">
        <v>3</v>
      </c>
      <c r="E15" s="17">
        <v>5</v>
      </c>
      <c r="F15" s="17">
        <v>2</v>
      </c>
      <c r="J15" s="15"/>
      <c r="K15" s="29"/>
      <c r="L15" s="29"/>
      <c r="M15" s="29"/>
      <c r="N15" s="29"/>
      <c r="O15" s="15"/>
      <c r="P15" s="29"/>
      <c r="Q15" s="29"/>
      <c r="R15" s="29"/>
      <c r="S15" s="29"/>
      <c r="T15" s="29"/>
      <c r="U15" s="15"/>
    </row>
    <row r="16" spans="2:21" ht="18" customHeight="1" x14ac:dyDescent="0.3">
      <c r="B16" s="16" t="s">
        <v>14</v>
      </c>
      <c r="C16" s="17">
        <v>18</v>
      </c>
      <c r="D16" s="17">
        <v>17</v>
      </c>
      <c r="E16" s="17">
        <v>16</v>
      </c>
      <c r="F16" s="17">
        <v>17</v>
      </c>
      <c r="J16" s="15"/>
      <c r="K16" s="29"/>
      <c r="L16" s="29"/>
      <c r="M16" s="29"/>
      <c r="N16" s="29"/>
      <c r="O16" s="15"/>
      <c r="P16" s="29"/>
      <c r="Q16" s="29"/>
      <c r="R16" s="29"/>
      <c r="S16" s="29"/>
      <c r="T16" s="29"/>
      <c r="U16" s="15"/>
    </row>
    <row r="17" spans="2:21" ht="17.399999999999999" customHeight="1" x14ac:dyDescent="0.3">
      <c r="B17" s="18" t="s">
        <v>25</v>
      </c>
      <c r="C17" s="26">
        <f>AVERAGE(C7:C16)</f>
        <v>14.3</v>
      </c>
      <c r="D17" s="26">
        <f t="shared" ref="D17:F17" si="0">AVERAGE(D7:D16)</f>
        <v>14.6</v>
      </c>
      <c r="E17" s="26">
        <f t="shared" si="0"/>
        <v>14.5</v>
      </c>
      <c r="F17" s="27">
        <f t="shared" si="0"/>
        <v>13.7</v>
      </c>
      <c r="J17" s="15"/>
      <c r="K17" s="15"/>
      <c r="L17" s="15"/>
      <c r="M17" s="15"/>
      <c r="N17" s="15"/>
      <c r="O17" s="15"/>
      <c r="P17" s="29"/>
      <c r="Q17" s="29"/>
      <c r="R17" s="29"/>
      <c r="S17" s="29"/>
      <c r="T17" s="29"/>
      <c r="U17" s="15"/>
    </row>
    <row r="18" spans="2:21" s="15" customFormat="1" ht="3" customHeight="1" x14ac:dyDescent="0.3">
      <c r="B18" s="19"/>
      <c r="C18" s="20"/>
      <c r="D18" s="20"/>
      <c r="E18" s="20"/>
      <c r="F18" s="21"/>
      <c r="P18" s="29"/>
      <c r="Q18" s="29"/>
      <c r="R18" s="29"/>
      <c r="S18" s="29"/>
      <c r="T18" s="29"/>
    </row>
    <row r="19" spans="2:21" ht="17.399999999999999" customHeight="1" x14ac:dyDescent="0.3">
      <c r="B19" s="18" t="s">
        <v>26</v>
      </c>
      <c r="C19" s="26">
        <f>MEDIAN(C7:C16)</f>
        <v>16.5</v>
      </c>
      <c r="D19" s="26">
        <f t="shared" ref="D19:F19" si="1">MEDIAN(D7:D16)</f>
        <v>17</v>
      </c>
      <c r="E19" s="26">
        <f t="shared" si="1"/>
        <v>16.5</v>
      </c>
      <c r="F19" s="26">
        <f t="shared" si="1"/>
        <v>16</v>
      </c>
      <c r="J19" s="15"/>
      <c r="K19" s="15"/>
      <c r="L19" s="15"/>
      <c r="M19" s="15"/>
      <c r="N19" s="15"/>
      <c r="O19" s="15"/>
      <c r="P19" s="29"/>
      <c r="Q19" s="29"/>
      <c r="R19" s="29"/>
      <c r="S19" s="29"/>
      <c r="T19" s="29"/>
      <c r="U19" s="15"/>
    </row>
    <row r="20" spans="2:21" ht="13.8" customHeight="1" x14ac:dyDescent="0.3">
      <c r="B20" s="22"/>
      <c r="C20" s="23"/>
      <c r="D20" s="23"/>
      <c r="E20" s="23"/>
      <c r="F20" s="24"/>
      <c r="I20" t="s">
        <v>0</v>
      </c>
      <c r="J20" s="15"/>
      <c r="K20" s="15"/>
      <c r="L20" s="15"/>
      <c r="M20" s="15"/>
      <c r="N20" s="15"/>
      <c r="O20" s="15"/>
      <c r="P20" s="29"/>
      <c r="Q20" s="29"/>
      <c r="R20" s="29"/>
      <c r="S20" s="29"/>
      <c r="T20" s="29"/>
      <c r="U20" s="15"/>
    </row>
    <row r="21" spans="2:21" ht="29.4" customHeight="1" x14ac:dyDescent="0.3">
      <c r="B21" s="64"/>
      <c r="C21" s="65"/>
      <c r="D21" s="65"/>
      <c r="E21" s="65"/>
      <c r="F21" s="2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2:21" x14ac:dyDescent="0.3"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</sheetData>
  <mergeCells count="3">
    <mergeCell ref="B2:F2"/>
    <mergeCell ref="B4:F4"/>
    <mergeCell ref="B21:E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F71B4-4DC8-4E55-ADFF-9FCFB30EF9DC}">
  <dimension ref="B2:F26"/>
  <sheetViews>
    <sheetView showGridLines="0" zoomScale="83" zoomScaleNormal="100" workbookViewId="0">
      <selection activeCell="B2" sqref="B2:F26"/>
    </sheetView>
  </sheetViews>
  <sheetFormatPr baseColWidth="10" defaultRowHeight="14.4" x14ac:dyDescent="0.3"/>
  <cols>
    <col min="1" max="1" width="3" customWidth="1"/>
    <col min="2" max="2" width="8.6640625" bestFit="1" customWidth="1"/>
    <col min="3" max="3" width="10.44140625" bestFit="1" customWidth="1"/>
    <col min="4" max="4" width="10" bestFit="1" customWidth="1"/>
    <col min="5" max="5" width="18.33203125" bestFit="1" customWidth="1"/>
    <col min="6" max="6" width="20.44140625" bestFit="1" customWidth="1"/>
  </cols>
  <sheetData>
    <row r="2" spans="2:6" ht="47.4" customHeight="1" x14ac:dyDescent="0.3">
      <c r="B2" s="58" t="s">
        <v>39</v>
      </c>
      <c r="C2" s="59"/>
      <c r="D2" s="59"/>
      <c r="E2" s="59"/>
      <c r="F2" s="60"/>
    </row>
    <row r="3" spans="2:6" x14ac:dyDescent="0.3">
      <c r="B3" s="66"/>
      <c r="C3" s="67"/>
      <c r="D3" s="67"/>
      <c r="E3" s="67"/>
      <c r="F3" s="33"/>
    </row>
    <row r="4" spans="2:6" ht="18" customHeight="1" x14ac:dyDescent="0.3">
      <c r="B4" s="68" t="s">
        <v>35</v>
      </c>
      <c r="C4" s="69"/>
      <c r="D4" s="69"/>
      <c r="E4" s="69"/>
      <c r="F4" s="70"/>
    </row>
    <row r="5" spans="2:6" x14ac:dyDescent="0.3">
      <c r="B5" s="30"/>
      <c r="F5" s="31"/>
    </row>
    <row r="6" spans="2:6" x14ac:dyDescent="0.3">
      <c r="B6" s="40" t="s">
        <v>28</v>
      </c>
      <c r="C6" s="41" t="s">
        <v>29</v>
      </c>
      <c r="D6" s="41" t="s">
        <v>30</v>
      </c>
      <c r="E6" s="41" t="s">
        <v>38</v>
      </c>
      <c r="F6" s="42" t="s">
        <v>37</v>
      </c>
    </row>
    <row r="7" spans="2:6" ht="18" customHeight="1" x14ac:dyDescent="0.3">
      <c r="B7" s="34" t="s">
        <v>31</v>
      </c>
      <c r="C7" s="35">
        <v>50000</v>
      </c>
      <c r="D7" s="35">
        <v>48000</v>
      </c>
      <c r="E7" s="36">
        <f>D7/C7</f>
        <v>0.96</v>
      </c>
      <c r="F7" s="44">
        <f>1-E7</f>
        <v>4.0000000000000036E-2</v>
      </c>
    </row>
    <row r="8" spans="2:6" ht="18" customHeight="1" x14ac:dyDescent="0.3">
      <c r="B8" s="34" t="s">
        <v>32</v>
      </c>
      <c r="C8" s="35">
        <v>60000</v>
      </c>
      <c r="D8" s="35">
        <v>55000</v>
      </c>
      <c r="E8" s="36">
        <f t="shared" ref="E8:E10" si="0">D8/C8</f>
        <v>0.91666666666666663</v>
      </c>
      <c r="F8" s="44">
        <f t="shared" ref="F8:F10" si="1">1-E8</f>
        <v>8.333333333333337E-2</v>
      </c>
    </row>
    <row r="9" spans="2:6" ht="18" customHeight="1" x14ac:dyDescent="0.3">
      <c r="B9" s="34" t="s">
        <v>33</v>
      </c>
      <c r="C9" s="35">
        <v>70000</v>
      </c>
      <c r="D9" s="35">
        <v>80000</v>
      </c>
      <c r="E9" s="36">
        <f t="shared" si="0"/>
        <v>1.1428571428571428</v>
      </c>
      <c r="F9" s="44">
        <f t="shared" si="1"/>
        <v>-0.14285714285714279</v>
      </c>
    </row>
    <row r="10" spans="2:6" ht="18" customHeight="1" x14ac:dyDescent="0.3">
      <c r="B10" s="34" t="s">
        <v>34</v>
      </c>
      <c r="C10" s="35">
        <v>80000</v>
      </c>
      <c r="D10" s="35">
        <v>20000</v>
      </c>
      <c r="E10" s="36">
        <f t="shared" si="0"/>
        <v>0.25</v>
      </c>
      <c r="F10" s="44">
        <f t="shared" si="1"/>
        <v>0.75</v>
      </c>
    </row>
    <row r="11" spans="2:6" ht="18" customHeight="1" x14ac:dyDescent="0.3">
      <c r="B11" s="37" t="s">
        <v>36</v>
      </c>
      <c r="C11" s="38">
        <v>260000</v>
      </c>
      <c r="D11" s="38">
        <f>SUM(D7:D10)</f>
        <v>203000</v>
      </c>
      <c r="E11" s="45">
        <f>D11/C11</f>
        <v>0.78076923076923077</v>
      </c>
      <c r="F11" s="39">
        <f>1-E11</f>
        <v>0.21923076923076923</v>
      </c>
    </row>
    <row r="12" spans="2:6" x14ac:dyDescent="0.3">
      <c r="B12" s="46"/>
      <c r="C12" s="47"/>
      <c r="D12" s="47"/>
      <c r="E12" s="47"/>
      <c r="F12" s="48"/>
    </row>
    <row r="13" spans="2:6" x14ac:dyDescent="0.3">
      <c r="B13" s="30"/>
      <c r="F13" s="31"/>
    </row>
    <row r="14" spans="2:6" x14ac:dyDescent="0.3">
      <c r="B14" s="30"/>
      <c r="F14" s="31"/>
    </row>
    <row r="15" spans="2:6" x14ac:dyDescent="0.3">
      <c r="B15" s="30"/>
      <c r="F15" s="31"/>
    </row>
    <row r="16" spans="2:6" x14ac:dyDescent="0.3">
      <c r="B16" s="30"/>
      <c r="F16" s="31"/>
    </row>
    <row r="17" spans="2:6" x14ac:dyDescent="0.3">
      <c r="B17" s="30"/>
      <c r="F17" s="31"/>
    </row>
    <row r="18" spans="2:6" x14ac:dyDescent="0.3">
      <c r="B18" s="30"/>
      <c r="F18" s="31"/>
    </row>
    <row r="19" spans="2:6" x14ac:dyDescent="0.3">
      <c r="B19" s="30"/>
      <c r="F19" s="31"/>
    </row>
    <row r="20" spans="2:6" x14ac:dyDescent="0.3">
      <c r="B20" s="30"/>
      <c r="F20" s="31"/>
    </row>
    <row r="21" spans="2:6" x14ac:dyDescent="0.3">
      <c r="B21" s="30"/>
      <c r="F21" s="31"/>
    </row>
    <row r="22" spans="2:6" x14ac:dyDescent="0.3">
      <c r="B22" s="30"/>
      <c r="F22" s="31"/>
    </row>
    <row r="23" spans="2:6" x14ac:dyDescent="0.3">
      <c r="B23" s="30"/>
      <c r="F23" s="31"/>
    </row>
    <row r="24" spans="2:6" x14ac:dyDescent="0.3">
      <c r="B24" s="30"/>
      <c r="F24" s="31"/>
    </row>
    <row r="25" spans="2:6" x14ac:dyDescent="0.3">
      <c r="B25" s="30"/>
      <c r="F25" s="31"/>
    </row>
    <row r="26" spans="2:6" x14ac:dyDescent="0.3">
      <c r="B26" s="32"/>
      <c r="C26" s="43"/>
      <c r="D26" s="43"/>
      <c r="E26" s="43"/>
      <c r="F26" s="49"/>
    </row>
  </sheetData>
  <mergeCells count="3">
    <mergeCell ref="B3:E3"/>
    <mergeCell ref="B2:F2"/>
    <mergeCell ref="B4:F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DF653-2126-450D-B92B-DB6D78993D37}">
  <dimension ref="B2:F26"/>
  <sheetViews>
    <sheetView workbookViewId="0">
      <selection activeCell="B6" sqref="B6"/>
    </sheetView>
  </sheetViews>
  <sheetFormatPr baseColWidth="10" defaultRowHeight="14.4" x14ac:dyDescent="0.3"/>
  <cols>
    <col min="6" max="6" width="17.33203125" customWidth="1"/>
  </cols>
  <sheetData>
    <row r="2" spans="2:6" ht="34.200000000000003" customHeight="1" x14ac:dyDescent="0.3">
      <c r="B2" s="58" t="s">
        <v>39</v>
      </c>
      <c r="C2" s="59"/>
      <c r="D2" s="59"/>
      <c r="E2" s="59"/>
      <c r="F2" s="60"/>
    </row>
    <row r="3" spans="2:6" x14ac:dyDescent="0.3">
      <c r="B3" s="66"/>
      <c r="C3" s="67"/>
      <c r="D3" s="67"/>
      <c r="E3" s="67"/>
      <c r="F3" s="33"/>
    </row>
    <row r="4" spans="2:6" ht="18" x14ac:dyDescent="0.3">
      <c r="B4" s="68" t="s">
        <v>35</v>
      </c>
      <c r="C4" s="69"/>
      <c r="D4" s="69"/>
      <c r="E4" s="69"/>
      <c r="F4" s="70"/>
    </row>
    <row r="5" spans="2:6" x14ac:dyDescent="0.3">
      <c r="B5" s="30"/>
      <c r="F5" s="31"/>
    </row>
    <row r="6" spans="2:6" x14ac:dyDescent="0.3">
      <c r="B6" s="40" t="s">
        <v>28</v>
      </c>
      <c r="C6" s="41" t="s">
        <v>29</v>
      </c>
      <c r="D6" s="41" t="s">
        <v>30</v>
      </c>
      <c r="E6" s="41" t="s">
        <v>38</v>
      </c>
      <c r="F6" s="42" t="s">
        <v>37</v>
      </c>
    </row>
    <row r="7" spans="2:6" x14ac:dyDescent="0.3">
      <c r="B7" s="34" t="s">
        <v>31</v>
      </c>
      <c r="C7" s="35">
        <v>50000</v>
      </c>
      <c r="D7" s="35">
        <v>48000</v>
      </c>
      <c r="E7" s="36">
        <f>D7/C7</f>
        <v>0.96</v>
      </c>
      <c r="F7" s="44">
        <f>1-E7</f>
        <v>4.0000000000000036E-2</v>
      </c>
    </row>
    <row r="8" spans="2:6" x14ac:dyDescent="0.3">
      <c r="B8" s="34" t="s">
        <v>32</v>
      </c>
      <c r="C8" s="35">
        <v>60000</v>
      </c>
      <c r="D8" s="35">
        <v>55000</v>
      </c>
      <c r="E8" s="36">
        <f t="shared" ref="E8:E10" si="0">D8/C8</f>
        <v>0.91666666666666663</v>
      </c>
      <c r="F8" s="44">
        <f t="shared" ref="F8:F10" si="1">1-E8</f>
        <v>8.333333333333337E-2</v>
      </c>
    </row>
    <row r="9" spans="2:6" x14ac:dyDescent="0.3">
      <c r="B9" s="34" t="s">
        <v>33</v>
      </c>
      <c r="C9" s="35">
        <v>70000</v>
      </c>
      <c r="D9" s="35">
        <v>80000</v>
      </c>
      <c r="E9" s="36">
        <f t="shared" si="0"/>
        <v>1.1428571428571428</v>
      </c>
      <c r="F9" s="44">
        <f t="shared" si="1"/>
        <v>-0.14285714285714279</v>
      </c>
    </row>
    <row r="10" spans="2:6" x14ac:dyDescent="0.3">
      <c r="B10" s="34" t="s">
        <v>34</v>
      </c>
      <c r="C10" s="35">
        <v>80000</v>
      </c>
      <c r="D10" s="35">
        <v>20000</v>
      </c>
      <c r="E10" s="36">
        <f t="shared" si="0"/>
        <v>0.25</v>
      </c>
      <c r="F10" s="44">
        <f t="shared" si="1"/>
        <v>0.75</v>
      </c>
    </row>
    <row r="11" spans="2:6" x14ac:dyDescent="0.3">
      <c r="B11" s="37" t="s">
        <v>36</v>
      </c>
      <c r="C11" s="38">
        <v>260000</v>
      </c>
      <c r="D11" s="38">
        <f>SUM(D7:D10)</f>
        <v>203000</v>
      </c>
      <c r="E11" s="45">
        <f>D11/C11</f>
        <v>0.78076923076923077</v>
      </c>
      <c r="F11" s="39">
        <f>1-E11</f>
        <v>0.21923076923076923</v>
      </c>
    </row>
    <row r="12" spans="2:6" x14ac:dyDescent="0.3">
      <c r="B12" s="46"/>
      <c r="C12" s="47"/>
      <c r="D12" s="47"/>
      <c r="E12" s="47"/>
      <c r="F12" s="48"/>
    </row>
    <row r="13" spans="2:6" x14ac:dyDescent="0.3">
      <c r="B13" s="30"/>
      <c r="F13" s="31"/>
    </row>
    <row r="14" spans="2:6" x14ac:dyDescent="0.3">
      <c r="B14" s="30"/>
      <c r="F14" s="31"/>
    </row>
    <row r="15" spans="2:6" x14ac:dyDescent="0.3">
      <c r="B15" s="30"/>
      <c r="F15" s="31"/>
    </row>
    <row r="16" spans="2:6" x14ac:dyDescent="0.3">
      <c r="B16" s="30"/>
      <c r="F16" s="31"/>
    </row>
    <row r="17" spans="2:6" x14ac:dyDescent="0.3">
      <c r="B17" s="30"/>
      <c r="F17" s="31"/>
    </row>
    <row r="18" spans="2:6" x14ac:dyDescent="0.3">
      <c r="B18" s="30"/>
      <c r="F18" s="31"/>
    </row>
    <row r="19" spans="2:6" x14ac:dyDescent="0.3">
      <c r="B19" s="30"/>
      <c r="F19" s="31"/>
    </row>
    <row r="20" spans="2:6" x14ac:dyDescent="0.3">
      <c r="B20" s="30"/>
      <c r="F20" s="31"/>
    </row>
    <row r="21" spans="2:6" x14ac:dyDescent="0.3">
      <c r="B21" s="30"/>
      <c r="F21" s="31"/>
    </row>
    <row r="22" spans="2:6" x14ac:dyDescent="0.3">
      <c r="B22" s="30"/>
      <c r="F22" s="31"/>
    </row>
    <row r="23" spans="2:6" x14ac:dyDescent="0.3">
      <c r="B23" s="30"/>
      <c r="F23" s="31"/>
    </row>
    <row r="24" spans="2:6" x14ac:dyDescent="0.3">
      <c r="B24" s="30"/>
      <c r="F24" s="31"/>
    </row>
    <row r="25" spans="2:6" x14ac:dyDescent="0.3">
      <c r="B25" s="30"/>
      <c r="F25" s="31"/>
    </row>
    <row r="26" spans="2:6" x14ac:dyDescent="0.3">
      <c r="B26" s="32"/>
      <c r="C26" s="43"/>
      <c r="D26" s="43"/>
      <c r="E26" s="43"/>
      <c r="F26" s="49"/>
    </row>
  </sheetData>
  <mergeCells count="3">
    <mergeCell ref="B2:F2"/>
    <mergeCell ref="B3:E3"/>
    <mergeCell ref="B4:F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4195-94BF-4B4C-86EA-A37DF3716E06}">
  <dimension ref="B2:E16"/>
  <sheetViews>
    <sheetView showGridLines="0" zoomScale="111" workbookViewId="0">
      <selection activeCell="D10" sqref="D10"/>
    </sheetView>
  </sheetViews>
  <sheetFormatPr baseColWidth="10" defaultRowHeight="14.4" x14ac:dyDescent="0.3"/>
  <cols>
    <col min="2" max="2" width="18.77734375" bestFit="1" customWidth="1"/>
    <col min="3" max="3" width="14.6640625" customWidth="1"/>
    <col min="4" max="4" width="16" bestFit="1" customWidth="1"/>
    <col min="5" max="5" width="15.88671875" bestFit="1" customWidth="1"/>
  </cols>
  <sheetData>
    <row r="2" spans="2:5" ht="42.6" customHeight="1" x14ac:dyDescent="0.3">
      <c r="B2" s="58" t="s">
        <v>55</v>
      </c>
      <c r="C2" s="59"/>
      <c r="D2" s="59"/>
      <c r="E2" s="60"/>
    </row>
    <row r="3" spans="2:5" ht="14.4" customHeight="1" x14ac:dyDescent="0.3">
      <c r="B3" s="30"/>
      <c r="C3" s="71"/>
      <c r="D3" s="71"/>
      <c r="E3" s="31"/>
    </row>
    <row r="4" spans="2:5" ht="18" customHeight="1" x14ac:dyDescent="0.3">
      <c r="B4" s="68" t="s">
        <v>56</v>
      </c>
      <c r="C4" s="69"/>
      <c r="D4" s="69"/>
      <c r="E4" s="70"/>
    </row>
    <row r="5" spans="2:5" x14ac:dyDescent="0.3">
      <c r="B5" s="30"/>
      <c r="C5" s="71"/>
      <c r="D5" s="71"/>
      <c r="E5" s="31"/>
    </row>
    <row r="6" spans="2:5" x14ac:dyDescent="0.3">
      <c r="B6" s="10" t="s">
        <v>52</v>
      </c>
      <c r="C6" s="10" t="s">
        <v>57</v>
      </c>
      <c r="D6" s="10" t="s">
        <v>53</v>
      </c>
      <c r="E6" s="10" t="s">
        <v>58</v>
      </c>
    </row>
    <row r="7" spans="2:5" x14ac:dyDescent="0.3">
      <c r="B7" s="34" t="s">
        <v>40</v>
      </c>
      <c r="C7" s="34" t="str">
        <f>IF(ISNA(_xlfn.XLOOKUP(B7,$D$7:$D$16,$D$7:$D$16)),"Manquant","Reçu")</f>
        <v>Manquant</v>
      </c>
      <c r="D7" s="34" t="s">
        <v>41</v>
      </c>
      <c r="E7" s="34" t="str">
        <f>IF(ISNA(_xlfn.XLOOKUP(D7,$B$7:$B$16,$B$7:$B$16)),"Non commandé","OK")</f>
        <v>OK</v>
      </c>
    </row>
    <row r="8" spans="2:5" x14ac:dyDescent="0.3">
      <c r="B8" s="34" t="s">
        <v>41</v>
      </c>
      <c r="C8" s="34" t="str">
        <f t="shared" ref="C8:C16" si="0">IF(ISNA(_xlfn.XLOOKUP(B8,$D$7:$D$16,$D$7:$D$16)),"Manquant","Reçu")</f>
        <v>Reçu</v>
      </c>
      <c r="D8" s="34" t="s">
        <v>42</v>
      </c>
      <c r="E8" s="34" t="str">
        <f>IF(ISNA(_xlfn.XLOOKUP(D8,$B$7:$B$16,$B$7:$B$16)),"Non commandé","OK")</f>
        <v>OK</v>
      </c>
    </row>
    <row r="9" spans="2:5" x14ac:dyDescent="0.3">
      <c r="B9" s="34" t="s">
        <v>42</v>
      </c>
      <c r="C9" s="34" t="str">
        <f t="shared" si="0"/>
        <v>Reçu</v>
      </c>
      <c r="D9" s="34" t="s">
        <v>43</v>
      </c>
      <c r="E9" s="34" t="str">
        <f t="shared" ref="E9:E16" si="1">IF(ISNA(_xlfn.XLOOKUP(D9,$B$7:$B$16,$B$7:$B$16)),"Non commandé","OK")</f>
        <v>OK</v>
      </c>
    </row>
    <row r="10" spans="2:5" x14ac:dyDescent="0.3">
      <c r="B10" s="34" t="s">
        <v>43</v>
      </c>
      <c r="C10" s="34" t="str">
        <f t="shared" si="0"/>
        <v>Reçu</v>
      </c>
      <c r="D10" s="34" t="s">
        <v>45</v>
      </c>
      <c r="E10" s="34" t="str">
        <f t="shared" si="1"/>
        <v>OK</v>
      </c>
    </row>
    <row r="11" spans="2:5" x14ac:dyDescent="0.3">
      <c r="B11" s="34" t="s">
        <v>44</v>
      </c>
      <c r="C11" s="34" t="str">
        <f t="shared" si="0"/>
        <v>Manquant</v>
      </c>
      <c r="D11" s="34" t="s">
        <v>46</v>
      </c>
      <c r="E11" s="34" t="str">
        <f t="shared" si="1"/>
        <v>OK</v>
      </c>
    </row>
    <row r="12" spans="2:5" x14ac:dyDescent="0.3">
      <c r="B12" s="34" t="s">
        <v>45</v>
      </c>
      <c r="C12" s="34" t="str">
        <f t="shared" si="0"/>
        <v>Reçu</v>
      </c>
      <c r="D12" s="34" t="s">
        <v>47</v>
      </c>
      <c r="E12" s="34" t="str">
        <f t="shared" si="1"/>
        <v>OK</v>
      </c>
    </row>
    <row r="13" spans="2:5" x14ac:dyDescent="0.3">
      <c r="B13" s="34" t="s">
        <v>46</v>
      </c>
      <c r="C13" s="34" t="str">
        <f t="shared" si="0"/>
        <v>Reçu</v>
      </c>
      <c r="D13" s="34" t="s">
        <v>49</v>
      </c>
      <c r="E13" s="34" t="str">
        <f t="shared" si="1"/>
        <v>OK</v>
      </c>
    </row>
    <row r="14" spans="2:5" x14ac:dyDescent="0.3">
      <c r="B14" s="34" t="s">
        <v>47</v>
      </c>
      <c r="C14" s="73" t="str">
        <f t="shared" si="0"/>
        <v>Reçu</v>
      </c>
      <c r="D14" s="34" t="s">
        <v>50</v>
      </c>
      <c r="E14" s="73" t="str">
        <f t="shared" si="1"/>
        <v>Non commandé</v>
      </c>
    </row>
    <row r="15" spans="2:5" ht="14.4" customHeight="1" x14ac:dyDescent="0.3">
      <c r="B15" s="34" t="s">
        <v>48</v>
      </c>
      <c r="C15" s="73" t="str">
        <f t="shared" si="0"/>
        <v>Manquant</v>
      </c>
      <c r="D15" s="34" t="s">
        <v>51</v>
      </c>
      <c r="E15" s="73" t="str">
        <f t="shared" si="1"/>
        <v>Non commandé</v>
      </c>
    </row>
    <row r="16" spans="2:5" x14ac:dyDescent="0.3">
      <c r="B16" s="72" t="s">
        <v>49</v>
      </c>
      <c r="C16" s="74" t="str">
        <f t="shared" si="0"/>
        <v>Reçu</v>
      </c>
      <c r="D16" s="72" t="s">
        <v>54</v>
      </c>
      <c r="E16" s="74" t="str">
        <f t="shared" si="1"/>
        <v>Non commandé</v>
      </c>
    </row>
  </sheetData>
  <autoFilter ref="B6:E16" xr:uid="{37264195-94BF-4B4C-86EA-A37DF3716E06}"/>
  <mergeCells count="2">
    <mergeCell ref="B2:E2"/>
    <mergeCell ref="B4:E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CF94F-9FC1-4103-B673-D654C10A9B81}">
  <dimension ref="B2:C16"/>
  <sheetViews>
    <sheetView showGridLines="0" tabSelected="1" zoomScale="114" workbookViewId="0">
      <selection activeCell="F16" sqref="F16"/>
    </sheetView>
  </sheetViews>
  <sheetFormatPr baseColWidth="10" defaultRowHeight="14.4" x14ac:dyDescent="0.3"/>
  <cols>
    <col min="2" max="2" width="22" customWidth="1"/>
    <col min="3" max="3" width="22.109375" customWidth="1"/>
  </cols>
  <sheetData>
    <row r="2" spans="2:3" ht="42.6" customHeight="1" x14ac:dyDescent="0.3">
      <c r="B2" s="58" t="s">
        <v>55</v>
      </c>
      <c r="C2" s="60"/>
    </row>
    <row r="3" spans="2:3" ht="14.4" customHeight="1" x14ac:dyDescent="0.3">
      <c r="B3" s="30"/>
      <c r="C3" s="31"/>
    </row>
    <row r="4" spans="2:3" ht="18" customHeight="1" x14ac:dyDescent="0.3">
      <c r="B4" s="68" t="s">
        <v>56</v>
      </c>
      <c r="C4" s="70"/>
    </row>
    <row r="5" spans="2:3" x14ac:dyDescent="0.3">
      <c r="B5" s="30"/>
      <c r="C5" s="31"/>
    </row>
    <row r="6" spans="2:3" x14ac:dyDescent="0.3">
      <c r="B6" s="10" t="s">
        <v>52</v>
      </c>
      <c r="C6" s="10" t="s">
        <v>53</v>
      </c>
    </row>
    <row r="7" spans="2:3" x14ac:dyDescent="0.3">
      <c r="B7" s="34" t="s">
        <v>40</v>
      </c>
      <c r="C7" s="34" t="s">
        <v>41</v>
      </c>
    </row>
    <row r="8" spans="2:3" x14ac:dyDescent="0.3">
      <c r="B8" s="34" t="s">
        <v>41</v>
      </c>
      <c r="C8" s="34" t="s">
        <v>42</v>
      </c>
    </row>
    <row r="9" spans="2:3" x14ac:dyDescent="0.3">
      <c r="B9" s="34" t="s">
        <v>42</v>
      </c>
      <c r="C9" s="34" t="s">
        <v>43</v>
      </c>
    </row>
    <row r="10" spans="2:3" x14ac:dyDescent="0.3">
      <c r="B10" s="34" t="s">
        <v>43</v>
      </c>
      <c r="C10" s="34" t="s">
        <v>45</v>
      </c>
    </row>
    <row r="11" spans="2:3" x14ac:dyDescent="0.3">
      <c r="B11" s="34" t="s">
        <v>44</v>
      </c>
      <c r="C11" s="34" t="s">
        <v>46</v>
      </c>
    </row>
    <row r="12" spans="2:3" x14ac:dyDescent="0.3">
      <c r="B12" s="34" t="s">
        <v>45</v>
      </c>
      <c r="C12" s="34" t="s">
        <v>47</v>
      </c>
    </row>
    <row r="13" spans="2:3" x14ac:dyDescent="0.3">
      <c r="B13" s="34" t="s">
        <v>46</v>
      </c>
      <c r="C13" s="34" t="s">
        <v>49</v>
      </c>
    </row>
    <row r="14" spans="2:3" x14ac:dyDescent="0.3">
      <c r="B14" s="34" t="s">
        <v>47</v>
      </c>
      <c r="C14" s="34" t="s">
        <v>50</v>
      </c>
    </row>
    <row r="15" spans="2:3" ht="14.4" customHeight="1" x14ac:dyDescent="0.3">
      <c r="B15" s="34" t="s">
        <v>48</v>
      </c>
      <c r="C15" s="34" t="s">
        <v>51</v>
      </c>
    </row>
    <row r="16" spans="2:3" x14ac:dyDescent="0.3">
      <c r="B16" s="72" t="s">
        <v>49</v>
      </c>
      <c r="C16" s="72" t="s">
        <v>54</v>
      </c>
    </row>
  </sheetData>
  <mergeCells count="2">
    <mergeCell ref="B2:C2"/>
    <mergeCell ref="B4:C4"/>
  </mergeCells>
  <conditionalFormatting sqref="B7:B16">
    <cfRule type="expression" dxfId="3" priority="2">
      <formula>ISNA(_xlfn.XLOOKUP(B7,$C$7:$C$16,$C$7:$C$16))</formula>
    </cfRule>
  </conditionalFormatting>
  <conditionalFormatting sqref="C7:C16">
    <cfRule type="expression" dxfId="2" priority="1">
      <formula>ISNA(_xlfn.XLOOKUP(C7,$B$7:$B$16,$B$7:$B$16))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860db96-b53f-4bd7-8137-e09357cab268}" enabled="1" method="Standard" siteId="{b78d03e6-f6a2-4cff-83be-847d1a6453f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Feuil1</vt:lpstr>
      <vt:lpstr>Médiane</vt:lpstr>
      <vt:lpstr>Jauge</vt:lpstr>
      <vt:lpstr>Feuil2</vt:lpstr>
      <vt:lpstr>Comparer 2 Colonnes</vt:lpstr>
      <vt:lpstr>Comparer 2 Colonnes bis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LAIRET Gauthier</dc:creator>
  <cp:lastModifiedBy>LAIRET Gauthier</cp:lastModifiedBy>
  <dcterms:created xsi:type="dcterms:W3CDTF">2025-09-29T16:53:21Z</dcterms:created>
  <dcterms:modified xsi:type="dcterms:W3CDTF">2025-11-10T01:49:10Z</dcterms:modified>
</cp:coreProperties>
</file>