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hibaut\Desktop\EXCEL\FICHIER\"/>
    </mc:Choice>
  </mc:AlternateContent>
  <xr:revisionPtr revIDLastSave="0" documentId="8_{C95CE074-7549-4EB1-A733-6335A7D1213C}" xr6:coauthVersionLast="47" xr6:coauthVersionMax="47" xr10:uidLastSave="{00000000-0000-0000-0000-000000000000}"/>
  <bookViews>
    <workbookView xWindow="-120" yWindow="-120" windowWidth="22920" windowHeight="12135" tabRatio="500" xr2:uid="{00000000-000D-0000-FFFF-FFFF00000000}"/>
  </bookViews>
  <sheets>
    <sheet name="Feuil2" sheetId="10" r:id="rId1"/>
    <sheet name="Données" sheetId="1" r:id="rId2"/>
    <sheet name="Dashboard" sheetId="2" r:id="rId3"/>
  </sheets>
  <definedNames>
    <definedName name="Segment_Canal">#N/A</definedName>
    <definedName name="Segment_Canal1">#N/A</definedName>
    <definedName name="Segment_Mois">#N/A</definedName>
    <definedName name="Segment_Objectif">#N/A</definedName>
    <definedName name="Segment_Objectif1">#N/A</definedName>
  </definedNames>
  <calcPr calcId="191029" iterateDelta="1E-4"/>
  <pivotCaches>
    <pivotCache cacheId="1" r:id="rId4"/>
  </pivotCaches>
  <fileRecoveryPr repairLoad="1"/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J1" i="2"/>
  <c r="P79" i="1"/>
  <c r="O79" i="1"/>
  <c r="N79" i="1"/>
  <c r="M79" i="1"/>
  <c r="L79" i="1"/>
  <c r="P78" i="1"/>
  <c r="O78" i="1"/>
  <c r="N78" i="1"/>
  <c r="M78" i="1"/>
  <c r="L78" i="1"/>
  <c r="P77" i="1"/>
  <c r="O77" i="1"/>
  <c r="N77" i="1"/>
  <c r="M77" i="1"/>
  <c r="L77" i="1"/>
  <c r="P76" i="1"/>
  <c r="O76" i="1"/>
  <c r="N76" i="1"/>
  <c r="M76" i="1"/>
  <c r="L76" i="1"/>
  <c r="P75" i="1"/>
  <c r="O75" i="1"/>
  <c r="N75" i="1"/>
  <c r="M75" i="1"/>
  <c r="L75" i="1"/>
  <c r="P74" i="1"/>
  <c r="O74" i="1"/>
  <c r="N74" i="1"/>
  <c r="M74" i="1"/>
  <c r="L74" i="1"/>
  <c r="P73" i="1"/>
  <c r="O73" i="1"/>
  <c r="N73" i="1"/>
  <c r="M73" i="1"/>
  <c r="L73" i="1"/>
  <c r="P72" i="1"/>
  <c r="O72" i="1"/>
  <c r="N72" i="1"/>
  <c r="M72" i="1"/>
  <c r="L72" i="1"/>
  <c r="P71" i="1"/>
  <c r="O71" i="1"/>
  <c r="N71" i="1"/>
  <c r="M71" i="1"/>
  <c r="L71" i="1"/>
  <c r="P70" i="1"/>
  <c r="O70" i="1"/>
  <c r="N70" i="1"/>
  <c r="M70" i="1"/>
  <c r="L70" i="1"/>
  <c r="P69" i="1"/>
  <c r="O69" i="1"/>
  <c r="N69" i="1"/>
  <c r="M69" i="1"/>
  <c r="L69" i="1"/>
  <c r="P68" i="1"/>
  <c r="O68" i="1"/>
  <c r="N68" i="1"/>
  <c r="M68" i="1"/>
  <c r="L68" i="1"/>
  <c r="P67" i="1"/>
  <c r="O67" i="1"/>
  <c r="N67" i="1"/>
  <c r="M67" i="1"/>
  <c r="L67" i="1"/>
  <c r="P66" i="1"/>
  <c r="O66" i="1"/>
  <c r="N66" i="1"/>
  <c r="M66" i="1"/>
  <c r="L66" i="1"/>
  <c r="P65" i="1"/>
  <c r="O65" i="1"/>
  <c r="N65" i="1"/>
  <c r="M65" i="1"/>
  <c r="L65" i="1"/>
  <c r="P64" i="1"/>
  <c r="O64" i="1"/>
  <c r="N64" i="1"/>
  <c r="M64" i="1"/>
  <c r="L64" i="1"/>
  <c r="P63" i="1"/>
  <c r="O63" i="1"/>
  <c r="N63" i="1"/>
  <c r="M63" i="1"/>
  <c r="L63" i="1"/>
  <c r="P62" i="1"/>
  <c r="O62" i="1"/>
  <c r="N62" i="1"/>
  <c r="M62" i="1"/>
  <c r="L62" i="1"/>
  <c r="P61" i="1"/>
  <c r="O61" i="1"/>
  <c r="N61" i="1"/>
  <c r="M61" i="1"/>
  <c r="L61" i="1"/>
  <c r="P60" i="1"/>
  <c r="O60" i="1"/>
  <c r="N60" i="1"/>
  <c r="M60" i="1"/>
  <c r="L60" i="1"/>
  <c r="P59" i="1"/>
  <c r="O59" i="1"/>
  <c r="N59" i="1"/>
  <c r="M59" i="1"/>
  <c r="L59" i="1"/>
  <c r="P58" i="1"/>
  <c r="O58" i="1"/>
  <c r="N58" i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P48" i="1"/>
  <c r="O48" i="1"/>
  <c r="N48" i="1"/>
  <c r="M48" i="1"/>
  <c r="L48" i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P44" i="1"/>
  <c r="O44" i="1"/>
  <c r="N44" i="1"/>
  <c r="M44" i="1"/>
  <c r="L44" i="1"/>
  <c r="P43" i="1"/>
  <c r="O43" i="1"/>
  <c r="N43" i="1"/>
  <c r="M43" i="1"/>
  <c r="L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P34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P3" i="1"/>
  <c r="O3" i="1"/>
  <c r="N3" i="1"/>
  <c r="M3" i="1"/>
  <c r="L3" i="1"/>
  <c r="P2" i="1"/>
  <c r="O2" i="1"/>
  <c r="N2" i="1"/>
  <c r="M2" i="1"/>
  <c r="L2" i="1"/>
  <c r="G25" i="2" l="1"/>
  <c r="E17" i="2"/>
  <c r="H16" i="2"/>
  <c r="G16" i="2"/>
  <c r="G15" i="2"/>
  <c r="H14" i="2"/>
  <c r="F14" i="2"/>
  <c r="H13" i="2"/>
  <c r="G13" i="2"/>
  <c r="E9" i="2"/>
  <c r="B9" i="2"/>
  <c r="G8" i="2"/>
  <c r="H6" i="2"/>
  <c r="F6" i="2"/>
  <c r="F5" i="2"/>
  <c r="D27" i="2"/>
  <c r="B27" i="2"/>
  <c r="H26" i="2"/>
  <c r="G26" i="2"/>
  <c r="F26" i="2"/>
  <c r="F25" i="2"/>
  <c r="H24" i="2"/>
  <c r="G24" i="2"/>
  <c r="F24" i="2"/>
  <c r="H23" i="2"/>
  <c r="G23" i="2"/>
  <c r="F23" i="2"/>
  <c r="H22" i="2"/>
  <c r="G22" i="2"/>
  <c r="F22" i="2"/>
  <c r="H21" i="2"/>
  <c r="F21" i="2"/>
  <c r="D17" i="2"/>
  <c r="C17" i="2"/>
  <c r="B17" i="2"/>
  <c r="F17" i="2" s="1"/>
  <c r="F16" i="2"/>
  <c r="F15" i="2"/>
  <c r="F13" i="2"/>
  <c r="C9" i="2"/>
  <c r="H8" i="2"/>
  <c r="F8" i="2"/>
  <c r="F7" i="2"/>
  <c r="G5" i="2"/>
  <c r="E27" i="2"/>
  <c r="G27" i="2" s="1"/>
  <c r="G21" i="2"/>
  <c r="G14" i="2"/>
  <c r="H7" i="2"/>
  <c r="G7" i="2"/>
  <c r="G6" i="2"/>
  <c r="H5" i="2"/>
  <c r="H9" i="2" s="1"/>
  <c r="C27" i="2"/>
  <c r="H25" i="2"/>
  <c r="H15" i="2"/>
  <c r="D9" i="2"/>
  <c r="G17" i="2" l="1"/>
  <c r="H17" i="2"/>
  <c r="G9" i="2"/>
  <c r="F9" i="2"/>
  <c r="F27" i="2"/>
  <c r="H27" i="2"/>
</calcChain>
</file>

<file path=xl/sharedStrings.xml><?xml version="1.0" encoding="utf-8"?>
<sst xmlns="http://schemas.openxmlformats.org/spreadsheetml/2006/main" count="407" uniqueCount="61">
  <si>
    <t>Date</t>
  </si>
  <si>
    <t>Mois</t>
  </si>
  <si>
    <t>Canal</t>
  </si>
  <si>
    <t>Objectif</t>
  </si>
  <si>
    <t>Campagne</t>
  </si>
  <si>
    <t>Impressions</t>
  </si>
  <si>
    <t>Clics</t>
  </si>
  <si>
    <t>Dépense (€)</t>
  </si>
  <si>
    <t>Leads</t>
  </si>
  <si>
    <t>Ventes</t>
  </si>
  <si>
    <t>CA (€)</t>
  </si>
  <si>
    <t>CTR</t>
  </si>
  <si>
    <t>CPC (€)</t>
  </si>
  <si>
    <t>CPL (€)</t>
  </si>
  <si>
    <t>CPA (€)</t>
  </si>
  <si>
    <t>ROAS</t>
  </si>
  <si>
    <t>Janvier</t>
  </si>
  <si>
    <t>Emailing</t>
  </si>
  <si>
    <t>Conversion</t>
  </si>
  <si>
    <t>Relance_Panier</t>
  </si>
  <si>
    <t>Fidélisation</t>
  </si>
  <si>
    <t>Newsletter_Mensuelle</t>
  </si>
  <si>
    <t>Bienvenue_Auto</t>
  </si>
  <si>
    <t>Février</t>
  </si>
  <si>
    <t>Promo_Flash</t>
  </si>
  <si>
    <t>Mars</t>
  </si>
  <si>
    <t>Avril</t>
  </si>
  <si>
    <t>Mai</t>
  </si>
  <si>
    <t>Juin</t>
  </si>
  <si>
    <t>Google Ads</t>
  </si>
  <si>
    <t>Shopping_Soldes</t>
  </si>
  <si>
    <t>Notoriété</t>
  </si>
  <si>
    <t>Search_Generique</t>
  </si>
  <si>
    <t>Acquisition</t>
  </si>
  <si>
    <t>Search_Marque</t>
  </si>
  <si>
    <t>Retargeting_Panier</t>
  </si>
  <si>
    <t>LinkedIn Ads</t>
  </si>
  <si>
    <t>ABM_GrandsComptes</t>
  </si>
  <si>
    <t>Sponsored_Webinar</t>
  </si>
  <si>
    <t>Leadgen_Decideurs</t>
  </si>
  <si>
    <t>Meta Ads</t>
  </si>
  <si>
    <t>Soldes_Hiver</t>
  </si>
  <si>
    <t>Lancement_Produit_X</t>
  </si>
  <si>
    <t>Retargeting_Visiteurs</t>
  </si>
  <si>
    <t>Prospection_Lookalike</t>
  </si>
  <si>
    <t>TABLEAU DE BORD MARKETING — Jan→Juin 2026</t>
  </si>
  <si>
    <t>PAR CANAL</t>
  </si>
  <si>
    <t>Part du CA</t>
  </si>
  <si>
    <t>TOTAL</t>
  </si>
  <si>
    <t>PAR OBJECTIF</t>
  </si>
  <si>
    <t>PAR MOIS</t>
  </si>
  <si>
    <t>Étiquettes de lignes</t>
  </si>
  <si>
    <t>Total général</t>
  </si>
  <si>
    <t>Somme de Dépense (€)</t>
  </si>
  <si>
    <t>Somme de Leads</t>
  </si>
  <si>
    <t>Somme de Ventes</t>
  </si>
  <si>
    <t>Campagnes</t>
  </si>
  <si>
    <t>Somme de CPL moyen</t>
  </si>
  <si>
    <t xml:space="preserve"> CPL moyen</t>
  </si>
  <si>
    <t>Somme de CPA moyen</t>
  </si>
  <si>
    <t xml:space="preserve"> CPA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</si>
</sst>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&quot; €&quot;"/>
    <numFmt numFmtId="165" formatCode="0.0%"/>
    <numFmt numFmtId="166" formatCode="0.00&quot; €&quot;"/>
    <numFmt numFmtId="167" formatCode="0.0\x"/>
  </numFmts>
  <fonts count="6" x14ac:knownFonts="1">
    <font>
      <sz val="11"/>
      <color theme="1"/>
      <name val="Calibri"/>
      <family val="2"/>
      <charset val="1"/>
    </font>
    <font>
      <b/>
      <sz val="11"/>
      <color rgb="FFFFFFFF"/>
      <name val="Cambria"/>
      <charset val="1"/>
    </font>
    <font>
      <b/>
      <sz val="14"/>
      <color rgb="FF217346"/>
      <name val="Cambria"/>
      <charset val="1"/>
    </font>
    <font>
      <b/>
      <sz val="12"/>
      <color rgb="FF217346"/>
      <name val="Cambria"/>
      <charset val="1"/>
    </font>
    <font>
      <b/>
      <sz val="11"/>
      <name val="Cambria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17346"/>
        <bgColor rgb="FF008080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5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166" fontId="4" fillId="0" borderId="1" xfId="0" applyNumberFormat="1" applyFont="1" applyBorder="1"/>
    <xf numFmtId="167" fontId="4" fillId="0" borderId="1" xfId="0" applyNumberFormat="1" applyFont="1" applyBorder="1"/>
    <xf numFmtId="165" fontId="4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5" fillId="0" borderId="0" xfId="0" applyNumberFormat="1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1734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[Donnees_Campagnes_Marketing.xlsx]Feuil2!Tableau croisé dynamique4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Feuil2!$B$36</c:f>
              <c:strCache>
                <c:ptCount val="1"/>
                <c:pt idx="0">
                  <c:v>Somme de CPL moyen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Feuil2!$A$37:$A$43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Feuil2!$B$37:$B$43</c:f>
              <c:numCache>
                <c:formatCode>_("€"* #,##0.00_);_("€"* \(#,##0.00\);_("€"* "-"??_);_(@_)</c:formatCode>
                <c:ptCount val="6"/>
                <c:pt idx="0">
                  <c:v>9.4918987341772159</c:v>
                </c:pt>
                <c:pt idx="1">
                  <c:v>11.528274111675128</c:v>
                </c:pt>
                <c:pt idx="2">
                  <c:v>14.409555555555555</c:v>
                </c:pt>
                <c:pt idx="3">
                  <c:v>11.815056179775281</c:v>
                </c:pt>
                <c:pt idx="4">
                  <c:v>14.162578125</c:v>
                </c:pt>
                <c:pt idx="5">
                  <c:v>13.287344632768363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F-4F14-B4FC-13FCCC4BDDD4}"/>
            </c:ext>
          </c:extLst>
        </c:ser>
        <c:ser>
          <c:idx val="1"/>
          <c:order val="1"/>
          <c:tx>
            <c:strRef>
              <c:f>Feuil2!$C$36</c:f>
              <c:strCache>
                <c:ptCount val="1"/>
                <c:pt idx="0">
                  <c:v>Somme de CPA moyen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Feuil2!$A$37:$A$43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Feuil2!$C$37:$C$43</c:f>
              <c:numCache>
                <c:formatCode>_("€"* #,##0.00_);_("€"* \(#,##0.00\);_("€"* "-"??_);_(@_)</c:formatCode>
                <c:ptCount val="6"/>
                <c:pt idx="0">
                  <c:v>37.493000000000002</c:v>
                </c:pt>
                <c:pt idx="1">
                  <c:v>34.410151515151519</c:v>
                </c:pt>
                <c:pt idx="2">
                  <c:v>97.264499999999998</c:v>
                </c:pt>
                <c:pt idx="3">
                  <c:v>42.061599999999999</c:v>
                </c:pt>
                <c:pt idx="4">
                  <c:v>56.650312499999998</c:v>
                </c:pt>
                <c:pt idx="5">
                  <c:v>44.374716981132075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F-4F14-B4FC-13FCCC4BD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412880"/>
        <c:axId val="1409414800"/>
      </c:lineChart>
      <c:catAx>
        <c:axId val="14094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414800"/>
        <c:crosses val="autoZero"/>
        <c:auto val="1"/>
        <c:lblAlgn val="ctr"/>
        <c:lblOffset val="100"/>
        <c:noMultiLvlLbl val="0"/>
      </c:catAx>
      <c:valAx>
        <c:axId val="14094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41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</xdr:row>
      <xdr:rowOff>171450</xdr:rowOff>
    </xdr:from>
    <xdr:to>
      <xdr:col>7</xdr:col>
      <xdr:colOff>495300</xdr:colOff>
      <xdr:row>15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ois">
              <a:extLst>
                <a:ext uri="{FF2B5EF4-FFF2-40B4-BE49-F238E27FC236}">
                  <a16:creationId xmlns:a16="http://schemas.microsoft.com/office/drawing/2014/main" id="{62C8208F-DF56-2928-2780-12E8EA15C0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86625" y="361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609600</xdr:colOff>
      <xdr:row>1</xdr:row>
      <xdr:rowOff>142875</xdr:rowOff>
    </xdr:from>
    <xdr:to>
      <xdr:col>8</xdr:col>
      <xdr:colOff>847725</xdr:colOff>
      <xdr:row>15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al">
              <a:extLst>
                <a:ext uri="{FF2B5EF4-FFF2-40B4-BE49-F238E27FC236}">
                  <a16:creationId xmlns:a16="http://schemas.microsoft.com/office/drawing/2014/main" id="{F84E9E52-7AA6-F9B9-B58C-6196255FB8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9725" y="333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914400</xdr:colOff>
      <xdr:row>1</xdr:row>
      <xdr:rowOff>133350</xdr:rowOff>
    </xdr:from>
    <xdr:to>
      <xdr:col>9</xdr:col>
      <xdr:colOff>1152525</xdr:colOff>
      <xdr:row>14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bjectif">
              <a:extLst>
                <a:ext uri="{FF2B5EF4-FFF2-40B4-BE49-F238E27FC236}">
                  <a16:creationId xmlns:a16="http://schemas.microsoft.com/office/drawing/2014/main" id="{37387451-6B48-6EAE-BAA1-BE799318E2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25200" y="3238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26</xdr:row>
      <xdr:rowOff>152401</xdr:rowOff>
    </xdr:from>
    <xdr:to>
      <xdr:col>1</xdr:col>
      <xdr:colOff>466725</xdr:colOff>
      <xdr:row>34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anal 1">
              <a:extLst>
                <a:ext uri="{FF2B5EF4-FFF2-40B4-BE49-F238E27FC236}">
                  <a16:creationId xmlns:a16="http://schemas.microsoft.com/office/drawing/2014/main" id="{7AB90497-CA2C-503D-3E47-4A8E3975B1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a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" y="5105401"/>
              <a:ext cx="1828800" cy="146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609600</xdr:colOff>
      <xdr:row>26</xdr:row>
      <xdr:rowOff>142875</xdr:rowOff>
    </xdr:from>
    <xdr:to>
      <xdr:col>2</xdr:col>
      <xdr:colOff>1057275</xdr:colOff>
      <xdr:row>34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Objectif 1">
              <a:extLst>
                <a:ext uri="{FF2B5EF4-FFF2-40B4-BE49-F238E27FC236}">
                  <a16:creationId xmlns:a16="http://schemas.microsoft.com/office/drawing/2014/main" id="{EA619EF1-DBAB-4683-F4A5-2B4A5D104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9775" y="5095875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3</xdr:col>
      <xdr:colOff>223836</xdr:colOff>
      <xdr:row>26</xdr:row>
      <xdr:rowOff>114300</xdr:rowOff>
    </xdr:from>
    <xdr:to>
      <xdr:col>8</xdr:col>
      <xdr:colOff>485774</xdr:colOff>
      <xdr:row>44</xdr:row>
      <xdr:rowOff>171450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B78D9B5-BB99-41B2-1BEC-A6CB8653F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baut" refreshedDate="46191.668570254631" createdVersion="8" refreshedVersion="8" minRefreshableVersion="3" recordCount="78" xr:uid="{FBA9AFDE-38FE-474C-A8F9-990019E37C7F}">
  <cacheSource type="worksheet">
    <worksheetSource ref="A1:P79" sheet="Données"/>
  </cacheSource>
  <cacheFields count="18">
    <cacheField name="Date" numFmtId="14">
      <sharedItems containsSemiMixedTypes="0" containsNonDate="0" containsDate="1" containsString="0" minDate="2026-01-06T00:00:00" maxDate="2026-06-28T00:00:00"/>
    </cacheField>
    <cacheField name="Mois" numFmtId="0">
      <sharedItems count="6">
        <s v="Janvier"/>
        <s v="Février"/>
        <s v="Mars"/>
        <s v="Avril"/>
        <s v="Mai"/>
        <s v="Juin"/>
      </sharedItems>
    </cacheField>
    <cacheField name="Canal" numFmtId="0">
      <sharedItems count="4">
        <s v="Emailing"/>
        <s v="Google Ads"/>
        <s v="LinkedIn Ads"/>
        <s v="Meta Ads"/>
      </sharedItems>
    </cacheField>
    <cacheField name="Objectif" numFmtId="0">
      <sharedItems count="4">
        <s v="Conversion"/>
        <s v="Fidélisation"/>
        <s v="Notoriété"/>
        <s v="Acquisition"/>
      </sharedItems>
    </cacheField>
    <cacheField name="Campagne" numFmtId="0">
      <sharedItems count="15">
        <s v="Relance_Panier"/>
        <s v="Newsletter_Mensuelle"/>
        <s v="Bienvenue_Auto"/>
        <s v="Promo_Flash"/>
        <s v="Shopping_Soldes"/>
        <s v="Search_Generique"/>
        <s v="Search_Marque"/>
        <s v="Retargeting_Panier"/>
        <s v="ABM_GrandsComptes"/>
        <s v="Sponsored_Webinar"/>
        <s v="Leadgen_Decideurs"/>
        <s v="Soldes_Hiver"/>
        <s v="Lancement_Produit_X"/>
        <s v="Retargeting_Visiteurs"/>
        <s v="Prospection_Lookalike"/>
      </sharedItems>
    </cacheField>
    <cacheField name="Impressions" numFmtId="0">
      <sharedItems containsSemiMixedTypes="0" containsString="0" containsNumber="1" containsInteger="1" minValue="4789" maxValue="88266"/>
    </cacheField>
    <cacheField name="Clics" numFmtId="0">
      <sharedItems containsSemiMixedTypes="0" containsString="0" containsNumber="1" containsInteger="1" minValue="46" maxValue="17024"/>
    </cacheField>
    <cacheField name="Dépense (€)" numFmtId="164">
      <sharedItems containsSemiMixedTypes="0" containsString="0" containsNumber="1" minValue="88.71" maxValue="3183.07"/>
    </cacheField>
    <cacheField name="Leads" numFmtId="0">
      <sharedItems containsSemiMixedTypes="0" containsString="0" containsNumber="1" containsInteger="1" minValue="8" maxValue="848"/>
    </cacheField>
    <cacheField name="Ventes" numFmtId="0">
      <sharedItems containsSemiMixedTypes="0" containsString="0" containsNumber="1" containsInteger="1" minValue="1" maxValue="341"/>
    </cacheField>
    <cacheField name="CA (€)" numFmtId="164">
      <sharedItems containsSemiMixedTypes="0" containsString="0" containsNumber="1" minValue="197.48" maxValue="18389.75"/>
    </cacheField>
    <cacheField name="CTR" numFmtId="165">
      <sharedItems containsSemiMixedTypes="0" containsString="0" containsNumber="1" minValue="7.8472222222222224E-3" maxValue="0.2511359099636889"/>
    </cacheField>
    <cacheField name="CPC (€)" numFmtId="166">
      <sharedItems containsSemiMixedTypes="0" containsString="0" containsNumber="1" minValue="1.7332589285714285E-2" maxValue="7.3893582887700529"/>
    </cacheField>
    <cacheField name="CPL (€)" numFmtId="166">
      <sharedItems containsSemiMixedTypes="0" containsString="0" containsNumber="1" minValue="0.36060975609756096" maxValue="73.935555555555553"/>
    </cacheField>
    <cacheField name="CPA (€)" numFmtId="166">
      <sharedItems containsSemiMixedTypes="0" containsString="0" containsNumber="1" minValue="0.82548387096774201" maxValue="665.42"/>
    </cacheField>
    <cacheField name="ROAS" numFmtId="167">
      <sharedItems containsSemiMixedTypes="0" containsString="0" containsNumber="1" minValue="0.44313365994409548" maxValue="65.330029485949765"/>
    </cacheField>
    <cacheField name="CPL moyen" numFmtId="0" formula="'Dépense (€)' /Leads" databaseField="0"/>
    <cacheField name="CPA moyen" numFmtId="0" formula="'Dépense (€)' /Ventes" databaseField="0"/>
  </cacheFields>
  <extLst>
    <ext xmlns:x14="http://schemas.microsoft.com/office/spreadsheetml/2009/9/main" uri="{725AE2AE-9491-48be-B2B4-4EB974FC3084}">
      <x14:pivotCacheDefinition pivotCacheId="18885135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d v="2026-01-06T00:00:00"/>
    <x v="0"/>
    <x v="0"/>
    <x v="0"/>
    <x v="0"/>
    <n v="82136"/>
    <n v="15719"/>
    <n v="306.39"/>
    <n v="575"/>
    <n v="238"/>
    <n v="17578.38"/>
    <n v="0.19137771500925294"/>
    <n v="1.9491697945161906E-2"/>
    <n v="0.5328521739130434"/>
    <n v="1.2873529411764706"/>
    <n v="57.372564378732996"/>
  </r>
  <r>
    <d v="2026-01-06T00:00:00"/>
    <x v="0"/>
    <x v="0"/>
    <x v="1"/>
    <x v="1"/>
    <n v="33813"/>
    <n v="6790"/>
    <n v="150.93"/>
    <n v="203"/>
    <n v="57"/>
    <n v="3581.59"/>
    <n v="0.20081033921864372"/>
    <n v="2.2228276877761414E-2"/>
    <n v="0.74349753694581289"/>
    <n v="2.6478947368421055"/>
    <n v="23.730139799907242"/>
  </r>
  <r>
    <d v="2026-01-19T00:00:00"/>
    <x v="0"/>
    <x v="0"/>
    <x v="1"/>
    <x v="2"/>
    <n v="66027"/>
    <n v="11159"/>
    <n v="245.35"/>
    <n v="361"/>
    <n v="84"/>
    <n v="4362.3900000000003"/>
    <n v="0.16900661850455118"/>
    <n v="2.1986737162828209E-2"/>
    <n v="0.67963988919667584"/>
    <n v="2.9208333333333334"/>
    <n v="17.780273079274508"/>
  </r>
  <r>
    <d v="2026-02-04T00:00:00"/>
    <x v="1"/>
    <x v="0"/>
    <x v="0"/>
    <x v="3"/>
    <n v="64250"/>
    <n v="11262"/>
    <n v="255.39"/>
    <n v="510"/>
    <n v="147"/>
    <n v="10006.370000000001"/>
    <n v="0.175284046692607"/>
    <n v="2.2677144379328714E-2"/>
    <n v="0.50076470588235289"/>
    <n v="1.7373469387755101"/>
    <n v="39.180743177101689"/>
  </r>
  <r>
    <d v="2026-02-07T00:00:00"/>
    <x v="1"/>
    <x v="0"/>
    <x v="0"/>
    <x v="0"/>
    <n v="64821"/>
    <n v="15434"/>
    <n v="273.48"/>
    <n v="576"/>
    <n v="209"/>
    <n v="11156.76"/>
    <n v="0.23810184970919918"/>
    <n v="1.7719320979655308E-2"/>
    <n v="0.47479166666666672"/>
    <n v="1.3085167464114833"/>
    <n v="40.795524352786309"/>
  </r>
  <r>
    <d v="2026-02-21T00:00:00"/>
    <x v="1"/>
    <x v="0"/>
    <x v="1"/>
    <x v="2"/>
    <n v="27728"/>
    <n v="4954"/>
    <n v="88.71"/>
    <n v="246"/>
    <n v="96"/>
    <n v="4986.88"/>
    <n v="0.17866416618580497"/>
    <n v="1.7906742026645134E-2"/>
    <n v="0.36060975609756096"/>
    <n v="0.9240624999999999"/>
    <n v="56.215533761695418"/>
  </r>
  <r>
    <d v="2026-02-22T00:00:00"/>
    <x v="1"/>
    <x v="0"/>
    <x v="1"/>
    <x v="1"/>
    <n v="29821"/>
    <n v="5521"/>
    <n v="114.53"/>
    <n v="273"/>
    <n v="109"/>
    <n v="6643.09"/>
    <n v="0.18513799000704201"/>
    <n v="2.0744430356819415E-2"/>
    <n v="0.41952380952380952"/>
    <n v="1.0507339449541284"/>
    <n v="58.003055967868683"/>
  </r>
  <r>
    <d v="2026-03-05T00:00:00"/>
    <x v="2"/>
    <x v="0"/>
    <x v="0"/>
    <x v="3"/>
    <n v="70543"/>
    <n v="15763"/>
    <n v="281.49"/>
    <n v="775"/>
    <n v="341"/>
    <n v="18389.75"/>
    <n v="0.22345236238889754"/>
    <n v="1.7857641311933008E-2"/>
    <n v="0.36321290322580646"/>
    <n v="0.82548387096774201"/>
    <n v="65.330029485949765"/>
  </r>
  <r>
    <d v="2026-03-05T00:00:00"/>
    <x v="2"/>
    <x v="0"/>
    <x v="1"/>
    <x v="1"/>
    <n v="88266"/>
    <n v="16753"/>
    <n v="341.04"/>
    <n v="848"/>
    <n v="340"/>
    <n v="17578.89"/>
    <n v="0.18980128248702785"/>
    <n v="2.035695099385185E-2"/>
    <n v="0.40216981132075474"/>
    <n v="1.0030588235294118"/>
    <n v="51.544950738916249"/>
  </r>
  <r>
    <d v="2026-03-12T00:00:00"/>
    <x v="2"/>
    <x v="0"/>
    <x v="1"/>
    <x v="2"/>
    <n v="52601"/>
    <n v="13210"/>
    <n v="290.55"/>
    <n v="421"/>
    <n v="117"/>
    <n v="7244.8"/>
    <n v="0.2511359099636889"/>
    <n v="2.1994700984102954E-2"/>
    <n v="0.69014251781472691"/>
    <n v="2.4833333333333334"/>
    <n v="24.934778867664772"/>
  </r>
  <r>
    <d v="2026-03-26T00:00:00"/>
    <x v="2"/>
    <x v="0"/>
    <x v="0"/>
    <x v="0"/>
    <n v="39172"/>
    <n v="8789"/>
    <n v="172"/>
    <n v="290"/>
    <n v="69"/>
    <n v="3539.94"/>
    <n v="0.22436944756458696"/>
    <n v="1.9569916941631585E-2"/>
    <n v="0.59310344827586203"/>
    <n v="2.4927536231884058"/>
    <n v="20.581046511627907"/>
  </r>
  <r>
    <d v="2026-04-04T00:00:00"/>
    <x v="3"/>
    <x v="0"/>
    <x v="0"/>
    <x v="0"/>
    <n v="69807"/>
    <n v="15456"/>
    <n v="300.27999999999997"/>
    <n v="561"/>
    <n v="93"/>
    <n v="4789.97"/>
    <n v="0.22141046026902747"/>
    <n v="1.9428053830227741E-2"/>
    <n v="0.53525846702317281"/>
    <n v="3.228817204301075"/>
    <n v="15.951678433462105"/>
  </r>
  <r>
    <d v="2026-04-08T00:00:00"/>
    <x v="3"/>
    <x v="0"/>
    <x v="1"/>
    <x v="1"/>
    <n v="57199"/>
    <n v="13879"/>
    <n v="316.74"/>
    <n v="491"/>
    <n v="105"/>
    <n v="5690.82"/>
    <n v="0.24264410216961835"/>
    <n v="2.2821528928597162E-2"/>
    <n v="0.64509164969450106"/>
    <n v="3.0165714285714285"/>
    <n v="17.966849782155709"/>
  </r>
  <r>
    <d v="2026-04-11T00:00:00"/>
    <x v="3"/>
    <x v="0"/>
    <x v="0"/>
    <x v="3"/>
    <n v="83380"/>
    <n v="17024"/>
    <n v="295.07"/>
    <n v="748"/>
    <n v="197"/>
    <n v="12147.11"/>
    <n v="0.20417366274886065"/>
    <n v="1.7332589285714285E-2"/>
    <n v="0.39447860962566844"/>
    <n v="1.4978172588832488"/>
    <n v="41.166875656623851"/>
  </r>
  <r>
    <d v="2026-04-12T00:00:00"/>
    <x v="3"/>
    <x v="0"/>
    <x v="1"/>
    <x v="2"/>
    <n v="68706"/>
    <n v="11803"/>
    <n v="213.78"/>
    <n v="406"/>
    <n v="61"/>
    <n v="3527.74"/>
    <n v="0.17178994556516169"/>
    <n v="1.8112344319240872E-2"/>
    <n v="0.52655172413793105"/>
    <n v="3.5045901639344264"/>
    <n v="16.501730751239592"/>
  </r>
  <r>
    <d v="2026-05-04T00:00:00"/>
    <x v="4"/>
    <x v="0"/>
    <x v="0"/>
    <x v="3"/>
    <n v="44392"/>
    <n v="9244"/>
    <n v="195.07"/>
    <n v="428"/>
    <n v="143"/>
    <n v="9345.7099999999991"/>
    <n v="0.20823571814741396"/>
    <n v="2.1102336650800517E-2"/>
    <n v="0.45577102803738317"/>
    <n v="1.3641258741258742"/>
    <n v="47.909519659609366"/>
  </r>
  <r>
    <d v="2026-05-16T00:00:00"/>
    <x v="4"/>
    <x v="0"/>
    <x v="0"/>
    <x v="0"/>
    <n v="34171"/>
    <n v="5954"/>
    <n v="110.7"/>
    <n v="270"/>
    <n v="57"/>
    <n v="3874.6"/>
    <n v="0.17424131573556526"/>
    <n v="1.859254282835069E-2"/>
    <n v="0.41000000000000003"/>
    <n v="1.9421052631578948"/>
    <n v="35.000903342366755"/>
  </r>
  <r>
    <d v="2026-05-17T00:00:00"/>
    <x v="4"/>
    <x v="0"/>
    <x v="1"/>
    <x v="2"/>
    <n v="40410"/>
    <n v="9000"/>
    <n v="190.42"/>
    <n v="386"/>
    <n v="73"/>
    <n v="4454.8500000000004"/>
    <n v="0.22271714922048999"/>
    <n v="2.1157777777777775E-2"/>
    <n v="0.49331606217616575"/>
    <n v="2.6084931506849314"/>
    <n v="23.394863984875542"/>
  </r>
  <r>
    <d v="2026-05-25T00:00:00"/>
    <x v="4"/>
    <x v="0"/>
    <x v="1"/>
    <x v="1"/>
    <n v="50224"/>
    <n v="8733"/>
    <n v="197.32"/>
    <n v="432"/>
    <n v="76"/>
    <n v="4727.33"/>
    <n v="0.17388101306148454"/>
    <n v="2.2594755525020039E-2"/>
    <n v="0.45675925925925925"/>
    <n v="2.5963157894736839"/>
    <n v="23.95768295155078"/>
  </r>
  <r>
    <d v="2026-06-09T00:00:00"/>
    <x v="5"/>
    <x v="0"/>
    <x v="1"/>
    <x v="2"/>
    <n v="45318"/>
    <n v="8250"/>
    <n v="148.25"/>
    <n v="272"/>
    <n v="114"/>
    <n v="7002"/>
    <n v="0.18204686879385676"/>
    <n v="1.7969696969696969E-2"/>
    <n v="0.54503676470588236"/>
    <n v="1.3004385964912282"/>
    <n v="47.231028667790895"/>
  </r>
  <r>
    <d v="2026-06-15T00:00:00"/>
    <x v="5"/>
    <x v="0"/>
    <x v="1"/>
    <x v="1"/>
    <n v="45763"/>
    <n v="11054"/>
    <n v="224.67"/>
    <n v="363"/>
    <n v="63"/>
    <n v="4611.82"/>
    <n v="0.24154884950724384"/>
    <n v="2.0324769314275376E-2"/>
    <n v="0.61892561983471073"/>
    <n v="3.5661904761904761"/>
    <n v="20.527084167890685"/>
  </r>
  <r>
    <d v="2026-06-17T00:00:00"/>
    <x v="5"/>
    <x v="0"/>
    <x v="0"/>
    <x v="3"/>
    <n v="36488"/>
    <n v="6913"/>
    <n v="148.16"/>
    <n v="301"/>
    <n v="81"/>
    <n v="4409.96"/>
    <n v="0.18945954834466125"/>
    <n v="2.1432084478518732E-2"/>
    <n v="0.49222591362126245"/>
    <n v="1.8291358024691358"/>
    <n v="29.764848812095032"/>
  </r>
  <r>
    <d v="2026-06-17T00:00:00"/>
    <x v="5"/>
    <x v="0"/>
    <x v="0"/>
    <x v="0"/>
    <n v="73409"/>
    <n v="16306"/>
    <n v="305.2"/>
    <n v="475"/>
    <n v="203"/>
    <n v="10441.790000000001"/>
    <n v="0.22212535247721668"/>
    <n v="1.8717036673617071E-2"/>
    <n v="0.64252631578947361"/>
    <n v="1.5034482758620689"/>
    <n v="34.212942332896468"/>
  </r>
  <r>
    <d v="2026-01-06T00:00:00"/>
    <x v="0"/>
    <x v="1"/>
    <x v="0"/>
    <x v="4"/>
    <n v="37566"/>
    <n v="1394"/>
    <n v="1572.75"/>
    <n v="101"/>
    <n v="21"/>
    <n v="1875.14"/>
    <n v="3.7108023212479371E-2"/>
    <n v="1.1282281205164992"/>
    <n v="15.571782178217822"/>
    <n v="74.892857142857139"/>
    <n v="1.1922683198219679"/>
  </r>
  <r>
    <d v="2026-01-09T00:00:00"/>
    <x v="0"/>
    <x v="1"/>
    <x v="2"/>
    <x v="5"/>
    <n v="13211"/>
    <n v="575"/>
    <n v="583.29"/>
    <n v="59"/>
    <n v="9"/>
    <n v="806.66"/>
    <n v="4.3524335780788737E-2"/>
    <n v="1.0144173913043477"/>
    <n v="9.8862711864406769"/>
    <n v="64.81"/>
    <n v="1.3829484475989646"/>
  </r>
  <r>
    <d v="2026-01-18T00:00:00"/>
    <x v="0"/>
    <x v="1"/>
    <x v="3"/>
    <x v="6"/>
    <n v="16391"/>
    <n v="782"/>
    <n v="749.86"/>
    <n v="79"/>
    <n v="20"/>
    <n v="1404.37"/>
    <n v="4.7709108657189921E-2"/>
    <n v="0.95890025575447568"/>
    <n v="9.4918987341772159"/>
    <n v="37.493000000000002"/>
    <n v="1.8728429306803935"/>
  </r>
  <r>
    <d v="2026-01-22T00:00:00"/>
    <x v="0"/>
    <x v="1"/>
    <x v="0"/>
    <x v="7"/>
    <n v="16068"/>
    <n v="612"/>
    <n v="634.52"/>
    <n v="72"/>
    <n v="14"/>
    <n v="1263.45"/>
    <n v="3.8088125466766244E-2"/>
    <n v="1.0367973856209149"/>
    <n v="8.8127777777777769"/>
    <n v="45.322857142857139"/>
    <n v="1.9911901910105279"/>
  </r>
  <r>
    <d v="2026-02-02T00:00:00"/>
    <x v="1"/>
    <x v="1"/>
    <x v="0"/>
    <x v="4"/>
    <n v="12050"/>
    <n v="448"/>
    <n v="449.74"/>
    <n v="35"/>
    <n v="8"/>
    <n v="560.09"/>
    <n v="3.7178423236514525E-2"/>
    <n v="1.0038839285714285"/>
    <n v="12.849714285714287"/>
    <n v="56.217500000000001"/>
    <n v="1.2453639880820029"/>
  </r>
  <r>
    <d v="2026-02-03T00:00:00"/>
    <x v="1"/>
    <x v="1"/>
    <x v="3"/>
    <x v="6"/>
    <n v="36750"/>
    <n v="1953"/>
    <n v="2271.0700000000002"/>
    <n v="197"/>
    <n v="66"/>
    <n v="6195.07"/>
    <n v="5.3142857142857144E-2"/>
    <n v="1.162862263184844"/>
    <n v="11.528274111675128"/>
    <n v="34.410151515151519"/>
    <n v="2.7278199262902505"/>
  </r>
  <r>
    <d v="2026-02-17T00:00:00"/>
    <x v="1"/>
    <x v="1"/>
    <x v="2"/>
    <x v="5"/>
    <n v="51677"/>
    <n v="2745"/>
    <n v="3183.07"/>
    <n v="284"/>
    <n v="76"/>
    <n v="6313.71"/>
    <n v="5.3118408576349245E-2"/>
    <n v="1.1595883424408016"/>
    <n v="11.20799295774648"/>
    <n v="41.8825"/>
    <n v="1.9835284803664386"/>
  </r>
  <r>
    <d v="2026-02-22T00:00:00"/>
    <x v="1"/>
    <x v="1"/>
    <x v="0"/>
    <x v="7"/>
    <n v="35294"/>
    <n v="1873"/>
    <n v="2130.6"/>
    <n v="139"/>
    <n v="29"/>
    <n v="2389.33"/>
    <n v="5.3068510228367428E-2"/>
    <n v="1.1375333689268552"/>
    <n v="15.328057553956834"/>
    <n v="73.468965517241372"/>
    <n v="1.1214352764479489"/>
  </r>
  <r>
    <d v="2026-03-16T00:00:00"/>
    <x v="2"/>
    <x v="1"/>
    <x v="0"/>
    <x v="7"/>
    <n v="37735"/>
    <n v="1534"/>
    <n v="1646.4"/>
    <n v="119"/>
    <n v="50"/>
    <n v="4076.61"/>
    <n v="4.0651914668080033E-2"/>
    <n v="1.0732724902216428"/>
    <n v="13.835294117647059"/>
    <n v="32.928000000000004"/>
    <n v="2.4760750728862972"/>
  </r>
  <r>
    <d v="2026-03-18T00:00:00"/>
    <x v="2"/>
    <x v="1"/>
    <x v="0"/>
    <x v="4"/>
    <n v="15823"/>
    <n v="850"/>
    <n v="849.39"/>
    <n v="104"/>
    <n v="16"/>
    <n v="1218.22"/>
    <n v="5.3719269417935915E-2"/>
    <n v="0.9992823529411764"/>
    <n v="8.1672115384615385"/>
    <n v="53.086874999999999"/>
    <n v="1.4342292704175938"/>
  </r>
  <r>
    <d v="2026-03-22T00:00:00"/>
    <x v="2"/>
    <x v="1"/>
    <x v="3"/>
    <x v="6"/>
    <n v="41206"/>
    <n v="1743"/>
    <n v="1945.29"/>
    <n v="135"/>
    <n v="20"/>
    <n v="2102.73"/>
    <n v="4.2299665097315926E-2"/>
    <n v="1.1160585197934596"/>
    <n v="14.409555555555555"/>
    <n v="97.264499999999998"/>
    <n v="1.0809339481516895"/>
  </r>
  <r>
    <d v="2026-04-05T00:00:00"/>
    <x v="3"/>
    <x v="1"/>
    <x v="2"/>
    <x v="5"/>
    <n v="39572"/>
    <n v="1789"/>
    <n v="1710.67"/>
    <n v="230"/>
    <n v="88"/>
    <n v="9254.73"/>
    <n v="4.5208733447892446E-2"/>
    <n v="0.95621576299608724"/>
    <n v="7.4376956521739137"/>
    <n v="19.43943181818182"/>
    <n v="5.4100030982012894"/>
  </r>
  <r>
    <d v="2026-04-10T00:00:00"/>
    <x v="3"/>
    <x v="1"/>
    <x v="0"/>
    <x v="7"/>
    <n v="53389"/>
    <n v="2096"/>
    <n v="2482.52"/>
    <n v="249"/>
    <n v="100"/>
    <n v="9385.6"/>
    <n v="3.9259023394332168E-2"/>
    <n v="1.1844083969465649"/>
    <n v="9.9699598393574291"/>
    <n v="24.825199999999999"/>
    <n v="3.7806744759357427"/>
  </r>
  <r>
    <d v="2026-04-14T00:00:00"/>
    <x v="3"/>
    <x v="1"/>
    <x v="3"/>
    <x v="6"/>
    <n v="26474"/>
    <n v="996"/>
    <n v="1051.54"/>
    <n v="89"/>
    <n v="25"/>
    <n v="2372.39"/>
    <n v="3.7621817632394049E-2"/>
    <n v="1.0557630522088353"/>
    <n v="11.815056179775281"/>
    <n v="42.061599999999999"/>
    <n v="2.2561100861593473"/>
  </r>
  <r>
    <d v="2026-05-14T00:00:00"/>
    <x v="4"/>
    <x v="1"/>
    <x v="3"/>
    <x v="6"/>
    <n v="35806"/>
    <n v="1446"/>
    <n v="1812.81"/>
    <n v="128"/>
    <n v="32"/>
    <n v="2177.31"/>
    <n v="4.0384293135228733E-2"/>
    <n v="1.2536721991701245"/>
    <n v="14.162578125"/>
    <n v="56.650312499999998"/>
    <n v="1.2010690585334372"/>
  </r>
  <r>
    <d v="2026-05-20T00:00:00"/>
    <x v="4"/>
    <x v="1"/>
    <x v="0"/>
    <x v="4"/>
    <n v="41144"/>
    <n v="1664"/>
    <n v="1982.09"/>
    <n v="125"/>
    <n v="49"/>
    <n v="3601.64"/>
    <n v="4.0443321018860584E-2"/>
    <n v="1.1911598557692307"/>
    <n v="15.856719999999999"/>
    <n v="40.450816326530614"/>
    <n v="1.817092059391854"/>
  </r>
  <r>
    <d v="2026-06-04T00:00:00"/>
    <x v="5"/>
    <x v="1"/>
    <x v="2"/>
    <x v="5"/>
    <n v="57671"/>
    <n v="2646"/>
    <n v="2746.16"/>
    <n v="198"/>
    <n v="57"/>
    <n v="4507.38"/>
    <n v="4.5880945362487213E-2"/>
    <n v="1.0378533635676492"/>
    <n v="13.869494949494948"/>
    <n v="48.178245614035085"/>
    <n v="1.6413391790718677"/>
  </r>
  <r>
    <d v="2026-06-16T00:00:00"/>
    <x v="5"/>
    <x v="1"/>
    <x v="3"/>
    <x v="6"/>
    <n v="41928"/>
    <n v="2031"/>
    <n v="2351.86"/>
    <n v="177"/>
    <n v="53"/>
    <n v="4545.99"/>
    <n v="4.8440183171150543E-2"/>
    <n v="1.1579812900049238"/>
    <n v="13.287344632768363"/>
    <n v="44.374716981132075"/>
    <n v="1.9329339331422786"/>
  </r>
  <r>
    <d v="2026-06-20T00:00:00"/>
    <x v="5"/>
    <x v="1"/>
    <x v="0"/>
    <x v="4"/>
    <n v="56437"/>
    <n v="2488"/>
    <n v="2546.86"/>
    <n v="205"/>
    <n v="88"/>
    <n v="6693.25"/>
    <n v="4.4084554458954234E-2"/>
    <n v="1.0236575562700965"/>
    <n v="12.423707317073172"/>
    <n v="28.941590909090909"/>
    <n v="2.6280400179043997"/>
  </r>
  <r>
    <d v="2026-01-11T00:00:00"/>
    <x v="0"/>
    <x v="2"/>
    <x v="3"/>
    <x v="8"/>
    <n v="10401"/>
    <n v="110"/>
    <n v="684"/>
    <n v="16"/>
    <n v="4"/>
    <n v="1149.69"/>
    <n v="1.0575906162868956E-2"/>
    <n v="6.2181818181818178"/>
    <n v="42.75"/>
    <n v="171"/>
    <n v="1.6808333333333334"/>
  </r>
  <r>
    <d v="2026-01-14T00:00:00"/>
    <x v="0"/>
    <x v="2"/>
    <x v="3"/>
    <x v="9"/>
    <n v="4789"/>
    <n v="46"/>
    <n v="312.2"/>
    <n v="8"/>
    <n v="3"/>
    <n v="890.95"/>
    <n v="9.6053455836291497E-3"/>
    <n v="6.7869565217391301"/>
    <n v="39.024999999999999"/>
    <n v="104.06666666666666"/>
    <n v="2.8537796284433057"/>
  </r>
  <r>
    <d v="2026-01-24T00:00:00"/>
    <x v="0"/>
    <x v="2"/>
    <x v="3"/>
    <x v="10"/>
    <n v="10463"/>
    <n v="94"/>
    <n v="665.42"/>
    <n v="9"/>
    <n v="1"/>
    <n v="294.87"/>
    <n v="8.984038994552232E-3"/>
    <n v="7.0789361702127653"/>
    <n v="73.935555555555553"/>
    <n v="665.42"/>
    <n v="0.44313365994409548"/>
  </r>
  <r>
    <d v="2026-02-05T00:00:00"/>
    <x v="1"/>
    <x v="2"/>
    <x v="3"/>
    <x v="8"/>
    <n v="10347"/>
    <n v="104"/>
    <n v="721.25"/>
    <n v="13"/>
    <n v="5"/>
    <n v="1337.99"/>
    <n v="1.0051222576592248E-2"/>
    <n v="6.9350961538461542"/>
    <n v="55.480769230769234"/>
    <n v="144.25"/>
    <n v="1.855098786828423"/>
  </r>
  <r>
    <d v="2026-02-24T00:00:00"/>
    <x v="1"/>
    <x v="2"/>
    <x v="3"/>
    <x v="9"/>
    <n v="13745"/>
    <n v="116"/>
    <n v="647.46"/>
    <n v="11"/>
    <n v="2"/>
    <n v="586.64"/>
    <n v="8.4394325209166971E-3"/>
    <n v="5.5815517241379311"/>
    <n v="58.860000000000007"/>
    <n v="323.73"/>
    <n v="0.90606369505452067"/>
  </r>
  <r>
    <d v="2026-02-27T00:00:00"/>
    <x v="1"/>
    <x v="2"/>
    <x v="3"/>
    <x v="10"/>
    <n v="15619"/>
    <n v="156"/>
    <n v="1092.58"/>
    <n v="17"/>
    <n v="3"/>
    <n v="941.1"/>
    <n v="9.9878353287662456E-3"/>
    <n v="7.0037179487179486"/>
    <n v="64.269411764705879"/>
    <n v="364.19333333333333"/>
    <n v="0.86135569020117531"/>
  </r>
  <r>
    <d v="2026-03-03T00:00:00"/>
    <x v="2"/>
    <x v="2"/>
    <x v="3"/>
    <x v="10"/>
    <n v="14002"/>
    <n v="125"/>
    <n v="879.89"/>
    <n v="21"/>
    <n v="3"/>
    <n v="850.64"/>
    <n v="8.9272961005570639E-3"/>
    <n v="7.0391199999999996"/>
    <n v="41.899523809523807"/>
    <n v="293.29666666666668"/>
    <n v="0.96675720828739953"/>
  </r>
  <r>
    <d v="2026-03-18T00:00:00"/>
    <x v="2"/>
    <x v="2"/>
    <x v="3"/>
    <x v="9"/>
    <n v="13551"/>
    <n v="124"/>
    <n v="868.87"/>
    <n v="21"/>
    <n v="5"/>
    <n v="1721.02"/>
    <n v="9.1506161906870342E-3"/>
    <n v="7.0070161290322579"/>
    <n v="41.374761904761904"/>
    <n v="173.774"/>
    <n v="1.9807566149136233"/>
  </r>
  <r>
    <d v="2026-03-18T00:00:00"/>
    <x v="2"/>
    <x v="2"/>
    <x v="3"/>
    <x v="8"/>
    <n v="7508"/>
    <n v="61"/>
    <n v="397.47"/>
    <n v="10"/>
    <n v="3"/>
    <n v="874.99"/>
    <n v="8.1246670218433677E-3"/>
    <n v="6.5159016393442624"/>
    <n v="39.747"/>
    <n v="132.49"/>
    <n v="2.201398847711777"/>
  </r>
  <r>
    <d v="2026-04-03T00:00:00"/>
    <x v="3"/>
    <x v="2"/>
    <x v="3"/>
    <x v="10"/>
    <n v="7635"/>
    <n v="67"/>
    <n v="457.99"/>
    <n v="8"/>
    <n v="3"/>
    <n v="1197.6199999999999"/>
    <n v="8.7753765553372619E-3"/>
    <n v="6.8356716417910448"/>
    <n v="57.248750000000001"/>
    <n v="152.66333333333333"/>
    <n v="2.6149479246271752"/>
  </r>
  <r>
    <d v="2026-04-15T00:00:00"/>
    <x v="3"/>
    <x v="2"/>
    <x v="3"/>
    <x v="8"/>
    <n v="14400"/>
    <n v="113"/>
    <n v="728.94"/>
    <n v="19"/>
    <n v="3"/>
    <n v="1121.77"/>
    <n v="7.8472222222222224E-3"/>
    <n v="6.450796460176992"/>
    <n v="38.365263157894738"/>
    <n v="242.98000000000002"/>
    <n v="1.5389058084341645"/>
  </r>
  <r>
    <d v="2026-05-17T00:00:00"/>
    <x v="4"/>
    <x v="2"/>
    <x v="3"/>
    <x v="8"/>
    <n v="5656"/>
    <n v="57"/>
    <n v="377.01"/>
    <n v="8"/>
    <n v="2"/>
    <n v="708.03"/>
    <n v="1.0077793493635077E-2"/>
    <n v="6.6142105263157891"/>
    <n v="47.126249999999999"/>
    <n v="188.505"/>
    <n v="1.8780138457865838"/>
  </r>
  <r>
    <d v="2026-05-22T00:00:00"/>
    <x v="4"/>
    <x v="2"/>
    <x v="3"/>
    <x v="9"/>
    <n v="19240"/>
    <n v="187"/>
    <n v="1381.81"/>
    <n v="28"/>
    <n v="4"/>
    <n v="1048.1099999999999"/>
    <n v="9.7193347193347199E-3"/>
    <n v="7.3893582887700529"/>
    <n v="49.350357142857142"/>
    <n v="345.45249999999999"/>
    <n v="0.75850514904364563"/>
  </r>
  <r>
    <d v="2026-06-06T00:00:00"/>
    <x v="5"/>
    <x v="2"/>
    <x v="3"/>
    <x v="9"/>
    <n v="18410"/>
    <n v="189"/>
    <n v="1147.6500000000001"/>
    <n v="19"/>
    <n v="6"/>
    <n v="2084.61"/>
    <n v="1.0266159695817491E-2"/>
    <n v="6.0722222222222229"/>
    <n v="60.402631578947371"/>
    <n v="191.27500000000001"/>
    <n v="1.8164161547510129"/>
  </r>
  <r>
    <d v="2026-06-27T00:00:00"/>
    <x v="5"/>
    <x v="2"/>
    <x v="3"/>
    <x v="8"/>
    <n v="8808"/>
    <n v="79"/>
    <n v="465.72"/>
    <n v="10"/>
    <n v="4"/>
    <n v="1533.34"/>
    <n v="8.9691189827429615E-3"/>
    <n v="5.8951898734177215"/>
    <n v="46.572000000000003"/>
    <n v="116.43"/>
    <n v="3.2924074551232496"/>
  </r>
  <r>
    <d v="2026-01-07T00:00:00"/>
    <x v="0"/>
    <x v="3"/>
    <x v="0"/>
    <x v="11"/>
    <n v="43238"/>
    <n v="729"/>
    <n v="394.8"/>
    <n v="46"/>
    <n v="7"/>
    <n v="504.88"/>
    <n v="1.6860169295527083E-2"/>
    <n v="0.54156378600823052"/>
    <n v="8.5826086956521745"/>
    <n v="56.4"/>
    <n v="1.2788247213779129"/>
  </r>
  <r>
    <d v="2026-01-12T00:00:00"/>
    <x v="0"/>
    <x v="3"/>
    <x v="2"/>
    <x v="12"/>
    <n v="21381"/>
    <n v="383"/>
    <n v="181.53"/>
    <n v="25"/>
    <n v="9"/>
    <n v="666.45"/>
    <n v="1.7913100416257426E-2"/>
    <n v="0.47396866840731072"/>
    <n v="7.2611999999999997"/>
    <n v="20.170000000000002"/>
    <n v="3.6712940009915718"/>
  </r>
  <r>
    <d v="2026-01-20T00:00:00"/>
    <x v="0"/>
    <x v="3"/>
    <x v="0"/>
    <x v="13"/>
    <n v="49000"/>
    <n v="865"/>
    <n v="447.17"/>
    <n v="61"/>
    <n v="21"/>
    <n v="1337.47"/>
    <n v="1.7653061224489796E-2"/>
    <n v="0.51695953757225432"/>
    <n v="7.3306557377049186"/>
    <n v="21.293809523809525"/>
    <n v="2.9909654046559475"/>
  </r>
  <r>
    <d v="2026-01-26T00:00:00"/>
    <x v="0"/>
    <x v="3"/>
    <x v="2"/>
    <x v="14"/>
    <n v="17906"/>
    <n v="349"/>
    <n v="195.66"/>
    <n v="22"/>
    <n v="6"/>
    <n v="436.5"/>
    <n v="1.9490673517256786E-2"/>
    <n v="0.56063037249283665"/>
    <n v="8.8936363636363627"/>
    <n v="32.61"/>
    <n v="2.2309107635694572"/>
  </r>
  <r>
    <d v="2026-02-04T00:00:00"/>
    <x v="1"/>
    <x v="3"/>
    <x v="0"/>
    <x v="11"/>
    <n v="45349"/>
    <n v="700"/>
    <n v="389.99"/>
    <n v="30"/>
    <n v="9"/>
    <n v="781.41"/>
    <n v="1.5435842025182474E-2"/>
    <n v="0.55712857142857142"/>
    <n v="12.999666666666666"/>
    <n v="43.332222222222221"/>
    <n v="2.0036667606861713"/>
  </r>
  <r>
    <d v="2026-02-08T00:00:00"/>
    <x v="1"/>
    <x v="3"/>
    <x v="0"/>
    <x v="13"/>
    <n v="20880"/>
    <n v="413"/>
    <n v="243.53"/>
    <n v="24"/>
    <n v="8"/>
    <n v="578.12"/>
    <n v="1.9779693486590037E-2"/>
    <n v="0.58966101694915252"/>
    <n v="10.147083333333333"/>
    <n v="30.44125"/>
    <n v="2.3739169712150452"/>
  </r>
  <r>
    <d v="2026-02-12T00:00:00"/>
    <x v="1"/>
    <x v="3"/>
    <x v="2"/>
    <x v="12"/>
    <n v="28333"/>
    <n v="482"/>
    <n v="238.62"/>
    <n v="33"/>
    <n v="10"/>
    <n v="805.4"/>
    <n v="1.7011964846645255E-2"/>
    <n v="0.49506224066390042"/>
    <n v="7.2309090909090914"/>
    <n v="23.862000000000002"/>
    <n v="3.3752409689045342"/>
  </r>
  <r>
    <d v="2026-02-17T00:00:00"/>
    <x v="1"/>
    <x v="3"/>
    <x v="2"/>
    <x v="14"/>
    <n v="33828"/>
    <n v="575"/>
    <n v="280.47000000000003"/>
    <n v="41"/>
    <n v="18"/>
    <n v="1272.22"/>
    <n v="1.6997753340428048E-2"/>
    <n v="0.48777391304347834"/>
    <n v="6.8407317073170741"/>
    <n v="15.581666666666669"/>
    <n v="4.5360288087852529"/>
  </r>
  <r>
    <d v="2026-03-18T00:00:00"/>
    <x v="2"/>
    <x v="3"/>
    <x v="2"/>
    <x v="14"/>
    <n v="63618"/>
    <n v="1152"/>
    <n v="695.78"/>
    <n v="84"/>
    <n v="15"/>
    <n v="911.74"/>
    <n v="1.8108082618126947E-2"/>
    <n v="0.60397569444444443"/>
    <n v="8.2830952380952372"/>
    <n v="46.385333333333328"/>
    <n v="1.3103854666704993"/>
  </r>
  <r>
    <d v="2026-03-19T00:00:00"/>
    <x v="2"/>
    <x v="3"/>
    <x v="0"/>
    <x v="11"/>
    <n v="23363"/>
    <n v="337"/>
    <n v="201.99"/>
    <n v="16"/>
    <n v="4"/>
    <n v="315.37"/>
    <n v="1.4424517399306596E-2"/>
    <n v="0.59937685459940659"/>
    <n v="12.624375000000001"/>
    <n v="50.497500000000002"/>
    <n v="1.5613149165800286"/>
  </r>
  <r>
    <d v="2026-04-03T00:00:00"/>
    <x v="3"/>
    <x v="3"/>
    <x v="0"/>
    <x v="11"/>
    <n v="19450"/>
    <n v="281"/>
    <n v="177.47"/>
    <n v="16"/>
    <n v="6"/>
    <n v="453.5"/>
    <n v="1.4447300771208225E-2"/>
    <n v="0.63156583629893237"/>
    <n v="11.091875"/>
    <n v="29.578333333333333"/>
    <n v="2.5553614695441484"/>
  </r>
  <r>
    <d v="2026-04-04T00:00:00"/>
    <x v="3"/>
    <x v="3"/>
    <x v="0"/>
    <x v="13"/>
    <n v="16312"/>
    <n v="345"/>
    <n v="197.4"/>
    <n v="24"/>
    <n v="4"/>
    <n v="331.88"/>
    <n v="2.1150073565473271E-2"/>
    <n v="0.57217391304347831"/>
    <n v="8.2249999999999996"/>
    <n v="49.35"/>
    <n v="1.6812563323201621"/>
  </r>
  <r>
    <d v="2026-04-07T00:00:00"/>
    <x v="3"/>
    <x v="3"/>
    <x v="2"/>
    <x v="14"/>
    <n v="45881"/>
    <n v="830"/>
    <n v="455.76"/>
    <n v="44"/>
    <n v="10"/>
    <n v="811.87"/>
    <n v="1.809027702098908E-2"/>
    <n v="0.54910843373493978"/>
    <n v="10.358181818181817"/>
    <n v="45.576000000000001"/>
    <n v="1.7813542215200984"/>
  </r>
  <r>
    <d v="2026-04-11T00:00:00"/>
    <x v="3"/>
    <x v="3"/>
    <x v="2"/>
    <x v="12"/>
    <n v="26888"/>
    <n v="408"/>
    <n v="201.61"/>
    <n v="17"/>
    <n v="3"/>
    <n v="197.48"/>
    <n v="1.517405534067242E-2"/>
    <n v="0.49414215686274515"/>
    <n v="11.859411764705882"/>
    <n v="67.203333333333333"/>
    <n v="0.97951490501463212"/>
  </r>
  <r>
    <d v="2026-05-21T00:00:00"/>
    <x v="4"/>
    <x v="3"/>
    <x v="0"/>
    <x v="13"/>
    <n v="26529"/>
    <n v="493"/>
    <n v="273.52"/>
    <n v="34"/>
    <n v="11"/>
    <n v="864.09"/>
    <n v="1.8583436993478836E-2"/>
    <n v="0.55480730223123731"/>
    <n v="8.0447058823529414"/>
    <n v="24.865454545454543"/>
    <n v="3.1591474115238376"/>
  </r>
  <r>
    <d v="2026-05-24T00:00:00"/>
    <x v="4"/>
    <x v="3"/>
    <x v="0"/>
    <x v="11"/>
    <n v="32474"/>
    <n v="697"/>
    <n v="343.04"/>
    <n v="47"/>
    <n v="16"/>
    <n v="918.07"/>
    <n v="2.1463324505758451E-2"/>
    <n v="0.49216642754662843"/>
    <n v="7.2987234042553197"/>
    <n v="21.44"/>
    <n v="2.6762768190298507"/>
  </r>
  <r>
    <d v="2026-05-27T00:00:00"/>
    <x v="4"/>
    <x v="3"/>
    <x v="2"/>
    <x v="12"/>
    <n v="51661"/>
    <n v="1016"/>
    <n v="611.14"/>
    <n v="47"/>
    <n v="14"/>
    <n v="1006.43"/>
    <n v="1.9666673118987243E-2"/>
    <n v="0.6015157480314961"/>
    <n v="13.002978723404254"/>
    <n v="43.652857142857144"/>
    <n v="1.6468076054586509"/>
  </r>
  <r>
    <d v="2026-06-11T00:00:00"/>
    <x v="5"/>
    <x v="3"/>
    <x v="0"/>
    <x v="13"/>
    <n v="68883"/>
    <n v="1233"/>
    <n v="581.48"/>
    <n v="51"/>
    <n v="15"/>
    <n v="1052.98"/>
    <n v="1.7899917250990809E-2"/>
    <n v="0.4715977291159773"/>
    <n v="11.401568627450981"/>
    <n v="38.765333333333338"/>
    <n v="1.8108619385017541"/>
  </r>
  <r>
    <d v="2026-06-13T00:00:00"/>
    <x v="5"/>
    <x v="3"/>
    <x v="2"/>
    <x v="14"/>
    <n v="28377"/>
    <n v="482"/>
    <n v="273.32"/>
    <n v="31"/>
    <n v="7"/>
    <n v="416.85"/>
    <n v="1.6985586918983685E-2"/>
    <n v="0.56705394190871372"/>
    <n v="8.8167741935483868"/>
    <n v="39.045714285714283"/>
    <n v="1.5251353724571932"/>
  </r>
  <r>
    <d v="2026-06-14T00:00:00"/>
    <x v="5"/>
    <x v="3"/>
    <x v="0"/>
    <x v="11"/>
    <n v="38210"/>
    <n v="653"/>
    <n v="318.3"/>
    <n v="35"/>
    <n v="8"/>
    <n v="533.24"/>
    <n v="1.7089767076681497E-2"/>
    <n v="0.48744257274119451"/>
    <n v="9.0942857142857143"/>
    <n v="39.787500000000001"/>
    <n v="1.6752748978950676"/>
  </r>
  <r>
    <d v="2026-06-20T00:00:00"/>
    <x v="5"/>
    <x v="3"/>
    <x v="2"/>
    <x v="12"/>
    <n v="70711"/>
    <n v="1381"/>
    <n v="851.05"/>
    <n v="72"/>
    <n v="18"/>
    <n v="1230.77"/>
    <n v="1.953020039314958E-2"/>
    <n v="0.61625633598841412"/>
    <n v="11.820138888888888"/>
    <n v="47.280555555555551"/>
    <n v="1.4461782503965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EED40-1B51-4001-A453-33701CAA2451}" name="Tableau croisé dynamique3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F23" firstHeaderRow="0" firstDataRow="1" firstDataCol="1"/>
  <pivotFields count="18">
    <pivotField numFmtId="14"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axis="axisRow" showAll="0" sortType="ascending">
      <items count="5">
        <item x="3"/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 sortType="ascending">
      <items count="16">
        <item x="8"/>
        <item x="2"/>
        <item x="12"/>
        <item x="10"/>
        <item x="1"/>
        <item x="3"/>
        <item x="14"/>
        <item x="0"/>
        <item x="7"/>
        <item x="13"/>
        <item x="5"/>
        <item x="6"/>
        <item x="4"/>
        <item x="11"/>
        <item x="9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showAll="0"/>
    <pivotField dataField="1" numFmtId="164" showAll="0"/>
    <pivotField dataField="1" showAll="0"/>
    <pivotField dataField="1" showAll="0"/>
    <pivotField numFmtId="164" showAll="0"/>
    <pivotField numFmtId="165" showAll="0"/>
    <pivotField numFmtId="166" showAll="0"/>
    <pivotField numFmtId="166" showAll="0"/>
    <pivotField numFmtId="166" showAll="0"/>
    <pivotField numFmtId="167" showAll="0"/>
    <pivotField dataField="1" dragToRow="0" dragToCol="0" dragToPage="0" showAll="0" defaultSubtotal="0"/>
    <pivotField dataField="1" dragToRow="0" dragToCol="0" dragToPage="0" showAll="0" defaultSubtotal="0"/>
  </pivotFields>
  <rowFields count="2">
    <field x="3"/>
    <field x="4"/>
  </rowFields>
  <rowItems count="20">
    <i>
      <x v="2"/>
    </i>
    <i r="1">
      <x v="4"/>
    </i>
    <i r="1">
      <x v="1"/>
    </i>
    <i>
      <x v="1"/>
    </i>
    <i r="1">
      <x v="5"/>
    </i>
    <i r="1">
      <x v="7"/>
    </i>
    <i r="1">
      <x v="9"/>
    </i>
    <i r="1">
      <x v="13"/>
    </i>
    <i r="1">
      <x v="8"/>
    </i>
    <i r="1">
      <x v="12"/>
    </i>
    <i>
      <x v="3"/>
    </i>
    <i r="1">
      <x v="6"/>
    </i>
    <i r="1">
      <x v="10"/>
    </i>
    <i r="1">
      <x v="2"/>
    </i>
    <i>
      <x/>
    </i>
    <i r="1">
      <x v="11"/>
    </i>
    <i r="1">
      <x/>
    </i>
    <i r="1">
      <x v="14"/>
    </i>
    <i r="1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Dépense (€)" fld="7" baseField="0" baseItem="0" numFmtId="164"/>
    <dataField name="Somme de Leads" fld="8" baseField="0" baseItem="0"/>
    <dataField name="Somme de Ventes" fld="9" baseField="0" baseItem="0"/>
    <dataField name=" CPL moyen" fld="16" baseField="0" baseItem="0" numFmtId="44"/>
    <dataField name=" CPA moyen" fld="17" baseField="0" baseItem="0" numFmtId="44"/>
  </dataFields>
  <formats count="4">
    <format dxfId="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D2106C-0B00-4CBF-8751-CEBBFF053359}" name="Tableau croisé dynamique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36:C43" firstHeaderRow="0" firstDataRow="1" firstDataCol="1"/>
  <pivotFields count="18">
    <pivotField numFmtId="14"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h="1" x="0"/>
        <item x="1"/>
        <item h="1" x="2"/>
        <item h="1" x="3"/>
        <item t="default"/>
      </items>
    </pivotField>
    <pivotField showAll="0">
      <items count="5">
        <item x="3"/>
        <item h="1" x="0"/>
        <item h="1" x="1"/>
        <item h="1" x="2"/>
        <item t="default"/>
      </items>
    </pivotField>
    <pivotField showAll="0"/>
    <pivotField showAll="0"/>
    <pivotField showAll="0"/>
    <pivotField numFmtId="164" showAll="0"/>
    <pivotField showAll="0"/>
    <pivotField showAll="0"/>
    <pivotField numFmtId="164" showAll="0"/>
    <pivotField numFmtId="165" showAll="0"/>
    <pivotField numFmtId="166" showAll="0"/>
    <pivotField numFmtId="166" showAll="0"/>
    <pivotField numFmtId="166" showAll="0"/>
    <pivotField numFmtId="167"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PL moyen" fld="16" baseField="0" baseItem="0" numFmtId="164"/>
    <dataField name="Somme de CPA moyen" fld="17" baseField="0" baseItem="0" numFmtId="164"/>
  </dataFields>
  <formats count="1">
    <format dxfId="4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is" xr10:uid="{0AEE7672-A099-4B47-9E4B-732E8606FF7F}" sourceName="Mois">
  <pivotTables>
    <pivotTable tabId="10" name="Tableau croisé dynamique3"/>
  </pivotTables>
  <data>
    <tabular pivotCacheId="1888513562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nal" xr10:uid="{409FE330-68A5-4B0D-92BE-BD84834C853A}" sourceName="Canal">
  <pivotTables>
    <pivotTable tabId="10" name="Tableau croisé dynamique3"/>
  </pivotTables>
  <data>
    <tabular pivotCacheId="1888513562">
      <items count="4">
        <i x="0" s="1"/>
        <i x="1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" xr10:uid="{0C82C5A3-4F1D-4D3D-A4F7-7EE92F807421}" sourceName="Objectif">
  <pivotTables>
    <pivotTable tabId="10" name="Tableau croisé dynamique3"/>
  </pivotTables>
  <data>
    <tabular pivotCacheId="1888513562">
      <items count="4">
        <i x="3" s="1"/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nal1" xr10:uid="{34799678-9EA8-45F1-B3A0-DE98AA4AA9FD}" sourceName="Canal">
  <pivotTables>
    <pivotTable tabId="10" name="Tableau croisé dynamique4"/>
  </pivotTables>
  <data>
    <tabular pivotCacheId="1888513562">
      <items count="4">
        <i x="1" s="1"/>
        <i x="2"/>
        <i x="0" nd="1"/>
        <i x="3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1" xr10:uid="{2DF32371-B088-4CAC-B0A7-777197D9E5B3}" sourceName="Objectif">
  <pivotTables>
    <pivotTable tabId="10" name="Tableau croisé dynamique4"/>
  </pivotTables>
  <data>
    <tabular pivotCacheId="1888513562">
      <items count="4">
        <i x="3" s="1"/>
        <i x="0"/>
        <i x="2"/>
        <i x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is" xr10:uid="{7414F95E-F6AA-4E22-8564-35089CEEFA08}" cache="Segment_Mois" caption="Mois" rowHeight="241300"/>
  <slicer name="Canal" xr10:uid="{C131135D-3F1C-4F2C-9E7B-4C5A7E624E08}" cache="Segment_Canal" caption="Canal" rowHeight="241300"/>
  <slicer name="Objectif" xr10:uid="{9462650B-932E-4FBC-9550-42AE71779E6D}" cache="Segment_Objectif" caption="Objectif" rowHeight="241300"/>
  <slicer name="Canal 1" xr10:uid="{4FCF6666-3E5C-4164-8C6A-511B4E5D929D}" cache="Segment_Canal1" caption="Canal" rowHeight="241300"/>
  <slicer name="Objectif 1" xr10:uid="{C67EF42F-B90E-4207-A2CF-D46F3605AC75}" cache="Segment_Objectif1" caption="Objectif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994F-1026-4732-932D-EF6A78BC3542}">
  <dimension ref="A3:F43"/>
  <sheetViews>
    <sheetView tabSelected="1" workbookViewId="0">
      <selection activeCell="J35" sqref="J35"/>
    </sheetView>
  </sheetViews>
  <sheetFormatPr baseColWidth="10" defaultRowHeight="15" x14ac:dyDescent="0.25"/>
  <cols>
    <col min="1" max="1" width="21" bestFit="1" customWidth="1"/>
    <col min="2" max="2" width="20.7109375" bestFit="1" customWidth="1"/>
    <col min="3" max="3" width="21.28515625" bestFit="1" customWidth="1"/>
    <col min="4" max="4" width="17.28515625" bestFit="1" customWidth="1"/>
    <col min="5" max="5" width="12.42578125" bestFit="1" customWidth="1"/>
    <col min="6" max="6" width="12.7109375" bestFit="1" customWidth="1"/>
    <col min="7" max="15" width="23.85546875" bestFit="1" customWidth="1"/>
    <col min="16" max="16" width="12.5703125" bestFit="1" customWidth="1"/>
  </cols>
  <sheetData>
    <row r="3" spans="1:6" x14ac:dyDescent="0.25">
      <c r="A3" s="20" t="s">
        <v>51</v>
      </c>
      <c r="B3" t="s">
        <v>53</v>
      </c>
      <c r="C3" t="s">
        <v>54</v>
      </c>
      <c r="D3" t="s">
        <v>55</v>
      </c>
      <c r="E3" s="23" t="s">
        <v>58</v>
      </c>
      <c r="F3" s="23" t="s">
        <v>60</v>
      </c>
    </row>
    <row r="4" spans="1:6" x14ac:dyDescent="0.25">
      <c r="A4" s="21" t="s">
        <v>20</v>
      </c>
      <c r="B4" s="3">
        <v>2522.29</v>
      </c>
      <c r="C4">
        <v>4702</v>
      </c>
      <c r="D4">
        <v>1295</v>
      </c>
      <c r="E4" s="23">
        <v>0.53642917907273513</v>
      </c>
      <c r="F4" s="23">
        <v>1.947714285714286</v>
      </c>
    </row>
    <row r="5" spans="1:6" x14ac:dyDescent="0.25">
      <c r="A5" s="22" t="s">
        <v>21</v>
      </c>
      <c r="B5" s="3">
        <v>1345.23</v>
      </c>
      <c r="C5">
        <v>2610</v>
      </c>
      <c r="D5">
        <v>750</v>
      </c>
      <c r="E5" s="23">
        <v>0.51541379310344826</v>
      </c>
      <c r="F5" s="23">
        <v>1.7936400000000001</v>
      </c>
    </row>
    <row r="6" spans="1:6" x14ac:dyDescent="0.25">
      <c r="A6" s="22" t="s">
        <v>22</v>
      </c>
      <c r="B6" s="3">
        <v>1177.06</v>
      </c>
      <c r="C6">
        <v>2092</v>
      </c>
      <c r="D6">
        <v>545</v>
      </c>
      <c r="E6" s="23">
        <v>0.56264818355640533</v>
      </c>
      <c r="F6" s="23">
        <v>2.159743119266055</v>
      </c>
    </row>
    <row r="7" spans="1:6" x14ac:dyDescent="0.25">
      <c r="A7" s="21" t="s">
        <v>18</v>
      </c>
      <c r="B7" s="3">
        <v>20506.79</v>
      </c>
      <c r="C7">
        <v>7042</v>
      </c>
      <c r="D7">
        <v>2262</v>
      </c>
      <c r="E7" s="23">
        <v>2.9120690144845223</v>
      </c>
      <c r="F7" s="23">
        <v>9.0657780725022121</v>
      </c>
    </row>
    <row r="8" spans="1:6" x14ac:dyDescent="0.25">
      <c r="A8" s="22" t="s">
        <v>24</v>
      </c>
      <c r="B8" s="3">
        <v>1175.18</v>
      </c>
      <c r="C8">
        <v>2762</v>
      </c>
      <c r="D8">
        <v>909</v>
      </c>
      <c r="E8" s="23">
        <v>0.42548153511947867</v>
      </c>
      <c r="F8" s="23">
        <v>1.292827282728273</v>
      </c>
    </row>
    <row r="9" spans="1:6" x14ac:dyDescent="0.25">
      <c r="A9" s="22" t="s">
        <v>19</v>
      </c>
      <c r="B9" s="3">
        <v>1468.0500000000002</v>
      </c>
      <c r="C9">
        <v>2747</v>
      </c>
      <c r="D9">
        <v>869</v>
      </c>
      <c r="E9" s="23">
        <v>0.53441936658172562</v>
      </c>
      <c r="F9" s="23">
        <v>1.6893555811277332</v>
      </c>
    </row>
    <row r="10" spans="1:6" x14ac:dyDescent="0.25">
      <c r="A10" s="22" t="s">
        <v>43</v>
      </c>
      <c r="B10" s="3">
        <v>1743.1</v>
      </c>
      <c r="C10">
        <v>194</v>
      </c>
      <c r="D10">
        <v>59</v>
      </c>
      <c r="E10" s="23">
        <v>8.9850515463917517</v>
      </c>
      <c r="F10" s="23">
        <v>29.544067796610168</v>
      </c>
    </row>
    <row r="11" spans="1:6" x14ac:dyDescent="0.25">
      <c r="A11" s="22" t="s">
        <v>41</v>
      </c>
      <c r="B11" s="3">
        <v>1825.59</v>
      </c>
      <c r="C11">
        <v>190</v>
      </c>
      <c r="D11">
        <v>50</v>
      </c>
      <c r="E11" s="23">
        <v>9.6083684210526314</v>
      </c>
      <c r="F11" s="23">
        <v>36.511800000000001</v>
      </c>
    </row>
    <row r="12" spans="1:6" x14ac:dyDescent="0.25">
      <c r="A12" s="22" t="s">
        <v>35</v>
      </c>
      <c r="B12" s="3">
        <v>6894.0400000000009</v>
      </c>
      <c r="C12">
        <v>579</v>
      </c>
      <c r="D12">
        <v>193</v>
      </c>
      <c r="E12" s="23">
        <v>11.906804835924008</v>
      </c>
      <c r="F12" s="23">
        <v>35.720414507772027</v>
      </c>
    </row>
    <row r="13" spans="1:6" x14ac:dyDescent="0.25">
      <c r="A13" s="22" t="s">
        <v>30</v>
      </c>
      <c r="B13" s="3">
        <v>7400.83</v>
      </c>
      <c r="C13">
        <v>570</v>
      </c>
      <c r="D13">
        <v>182</v>
      </c>
      <c r="E13" s="23">
        <v>12.983912280701754</v>
      </c>
      <c r="F13" s="23">
        <v>40.6639010989011</v>
      </c>
    </row>
    <row r="14" spans="1:6" x14ac:dyDescent="0.25">
      <c r="A14" s="21" t="s">
        <v>31</v>
      </c>
      <c r="B14" s="3">
        <v>12208.130000000001</v>
      </c>
      <c r="C14">
        <v>1187</v>
      </c>
      <c r="D14">
        <v>340</v>
      </c>
      <c r="E14" s="23">
        <v>10.284860994102779</v>
      </c>
      <c r="F14" s="23">
        <v>35.90626470588235</v>
      </c>
    </row>
    <row r="15" spans="1:6" x14ac:dyDescent="0.25">
      <c r="A15" s="22" t="s">
        <v>44</v>
      </c>
      <c r="B15" s="3">
        <v>1900.9899999999998</v>
      </c>
      <c r="C15">
        <v>222</v>
      </c>
      <c r="D15">
        <v>56</v>
      </c>
      <c r="E15" s="23">
        <v>8.5630180180180169</v>
      </c>
      <c r="F15" s="23">
        <v>33.946249999999999</v>
      </c>
    </row>
    <row r="16" spans="1:6" x14ac:dyDescent="0.25">
      <c r="A16" s="22" t="s">
        <v>32</v>
      </c>
      <c r="B16" s="3">
        <v>8223.19</v>
      </c>
      <c r="C16">
        <v>771</v>
      </c>
      <c r="D16">
        <v>230</v>
      </c>
      <c r="E16" s="23">
        <v>10.66561608300908</v>
      </c>
      <c r="F16" s="23">
        <v>35.753</v>
      </c>
    </row>
    <row r="17" spans="1:6" x14ac:dyDescent="0.25">
      <c r="A17" s="22" t="s">
        <v>42</v>
      </c>
      <c r="B17" s="3">
        <v>2083.9499999999998</v>
      </c>
      <c r="C17">
        <v>194</v>
      </c>
      <c r="D17">
        <v>54</v>
      </c>
      <c r="E17" s="23">
        <v>10.742010309278349</v>
      </c>
      <c r="F17" s="23">
        <v>38.591666666666661</v>
      </c>
    </row>
    <row r="18" spans="1:6" x14ac:dyDescent="0.25">
      <c r="A18" s="21" t="s">
        <v>33</v>
      </c>
      <c r="B18" s="3">
        <v>21010.690000000002</v>
      </c>
      <c r="C18">
        <v>1023</v>
      </c>
      <c r="D18">
        <v>267</v>
      </c>
      <c r="E18" s="23">
        <v>20.53830889540567</v>
      </c>
      <c r="F18" s="23">
        <v>78.691722846441962</v>
      </c>
    </row>
    <row r="19" spans="1:6" x14ac:dyDescent="0.25">
      <c r="A19" s="22" t="s">
        <v>34</v>
      </c>
      <c r="B19" s="3">
        <v>10182.43</v>
      </c>
      <c r="C19">
        <v>805</v>
      </c>
      <c r="D19">
        <v>216</v>
      </c>
      <c r="E19" s="23">
        <v>12.648981366459628</v>
      </c>
      <c r="F19" s="23">
        <v>47.14087962962963</v>
      </c>
    </row>
    <row r="20" spans="1:6" x14ac:dyDescent="0.25">
      <c r="A20" s="22" t="s">
        <v>37</v>
      </c>
      <c r="B20" s="3">
        <v>3374.3900000000003</v>
      </c>
      <c r="C20">
        <v>76</v>
      </c>
      <c r="D20">
        <v>21</v>
      </c>
      <c r="E20" s="23">
        <v>44.399868421052638</v>
      </c>
      <c r="F20" s="23">
        <v>160.68523809523811</v>
      </c>
    </row>
    <row r="21" spans="1:6" x14ac:dyDescent="0.25">
      <c r="A21" s="22" t="s">
        <v>38</v>
      </c>
      <c r="B21" s="3">
        <v>4357.99</v>
      </c>
      <c r="C21">
        <v>87</v>
      </c>
      <c r="D21">
        <v>20</v>
      </c>
      <c r="E21" s="23">
        <v>50.091839080459771</v>
      </c>
      <c r="F21" s="23">
        <v>217.89949999999999</v>
      </c>
    </row>
    <row r="22" spans="1:6" x14ac:dyDescent="0.25">
      <c r="A22" s="22" t="s">
        <v>39</v>
      </c>
      <c r="B22" s="3">
        <v>3095.88</v>
      </c>
      <c r="C22">
        <v>55</v>
      </c>
      <c r="D22">
        <v>10</v>
      </c>
      <c r="E22" s="23">
        <v>56.288727272727272</v>
      </c>
      <c r="F22" s="23">
        <v>309.58800000000002</v>
      </c>
    </row>
    <row r="23" spans="1:6" x14ac:dyDescent="0.25">
      <c r="A23" s="21" t="s">
        <v>52</v>
      </c>
      <c r="B23" s="3">
        <v>56247.899999999994</v>
      </c>
      <c r="C23">
        <v>13954</v>
      </c>
      <c r="D23">
        <v>4164</v>
      </c>
      <c r="E23" s="23">
        <v>4.0309516984377236</v>
      </c>
      <c r="F23" s="23">
        <v>13.508141210374639</v>
      </c>
    </row>
    <row r="24" spans="1:6" x14ac:dyDescent="0.25">
      <c r="A24" s="21"/>
      <c r="B24" s="3"/>
      <c r="E24" s="23"/>
      <c r="F24" s="23"/>
    </row>
    <row r="25" spans="1:6" x14ac:dyDescent="0.25">
      <c r="A25" s="21"/>
      <c r="B25" s="3"/>
      <c r="E25" s="23"/>
      <c r="F25" s="23"/>
    </row>
    <row r="26" spans="1:6" x14ac:dyDescent="0.25">
      <c r="A26" s="21"/>
      <c r="B26" s="3"/>
      <c r="E26" s="23"/>
      <c r="F26" s="23"/>
    </row>
    <row r="36" spans="1:3" x14ac:dyDescent="0.25">
      <c r="A36" s="20" t="s">
        <v>51</v>
      </c>
      <c r="B36" t="s">
        <v>57</v>
      </c>
      <c r="C36" t="s">
        <v>59</v>
      </c>
    </row>
    <row r="37" spans="1:3" x14ac:dyDescent="0.25">
      <c r="A37" s="21" t="s">
        <v>16</v>
      </c>
      <c r="B37" s="23">
        <v>9.4918987341772159</v>
      </c>
      <c r="C37" s="23">
        <v>37.493000000000002</v>
      </c>
    </row>
    <row r="38" spans="1:3" x14ac:dyDescent="0.25">
      <c r="A38" s="21" t="s">
        <v>23</v>
      </c>
      <c r="B38" s="23">
        <v>11.528274111675128</v>
      </c>
      <c r="C38" s="23">
        <v>34.410151515151519</v>
      </c>
    </row>
    <row r="39" spans="1:3" x14ac:dyDescent="0.25">
      <c r="A39" s="21" t="s">
        <v>25</v>
      </c>
      <c r="B39" s="23">
        <v>14.409555555555555</v>
      </c>
      <c r="C39" s="23">
        <v>97.264499999999998</v>
      </c>
    </row>
    <row r="40" spans="1:3" x14ac:dyDescent="0.25">
      <c r="A40" s="21" t="s">
        <v>26</v>
      </c>
      <c r="B40" s="23">
        <v>11.815056179775281</v>
      </c>
      <c r="C40" s="23">
        <v>42.061599999999999</v>
      </c>
    </row>
    <row r="41" spans="1:3" x14ac:dyDescent="0.25">
      <c r="A41" s="21" t="s">
        <v>27</v>
      </c>
      <c r="B41" s="23">
        <v>14.162578125</v>
      </c>
      <c r="C41" s="23">
        <v>56.650312499999998</v>
      </c>
    </row>
    <row r="42" spans="1:3" x14ac:dyDescent="0.25">
      <c r="A42" s="21" t="s">
        <v>28</v>
      </c>
      <c r="B42" s="23">
        <v>13.287344632768363</v>
      </c>
      <c r="C42" s="23">
        <v>44.374716981132075</v>
      </c>
    </row>
    <row r="43" spans="1:3" x14ac:dyDescent="0.25">
      <c r="A43" s="21" t="s">
        <v>52</v>
      </c>
      <c r="B43" s="23">
        <v>12.648981366459628</v>
      </c>
      <c r="C43" s="23">
        <v>47.14087962962963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zoomScaleNormal="100" workbookViewId="0">
      <pane ySplit="1" topLeftCell="A56" activePane="bottomLeft" state="frozen"/>
      <selection pane="bottomLeft" activeCell="D70" sqref="A1:P79"/>
    </sheetView>
  </sheetViews>
  <sheetFormatPr baseColWidth="10" defaultColWidth="8.7109375" defaultRowHeight="15" x14ac:dyDescent="0.25"/>
  <cols>
    <col min="1" max="1" width="11" customWidth="1"/>
    <col min="2" max="2" width="9" customWidth="1"/>
    <col min="3" max="3" width="14" customWidth="1"/>
    <col min="4" max="4" width="13" customWidth="1"/>
    <col min="5" max="5" width="22" customWidth="1"/>
    <col min="6" max="6" width="13.28515625" customWidth="1"/>
    <col min="7" max="7" width="8" customWidth="1"/>
    <col min="8" max="8" width="15.7109375" customWidth="1"/>
    <col min="9" max="10" width="8" customWidth="1"/>
    <col min="11" max="11" width="11" customWidth="1"/>
    <col min="12" max="12" width="8" customWidth="1"/>
    <col min="13" max="15" width="9" customWidth="1"/>
    <col min="16" max="16" width="8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>
        <v>46028</v>
      </c>
      <c r="B2" t="s">
        <v>16</v>
      </c>
      <c r="C2" t="s">
        <v>17</v>
      </c>
      <c r="D2" t="s">
        <v>18</v>
      </c>
      <c r="E2" t="s">
        <v>19</v>
      </c>
      <c r="F2">
        <v>82136</v>
      </c>
      <c r="G2">
        <v>15719</v>
      </c>
      <c r="H2" s="3">
        <v>306.39</v>
      </c>
      <c r="I2">
        <v>575</v>
      </c>
      <c r="J2">
        <v>238</v>
      </c>
      <c r="K2" s="3">
        <v>17578.38</v>
      </c>
      <c r="L2" s="4">
        <f t="shared" ref="L2:L33" si="0">IFERROR(G2/F2,0)</f>
        <v>0.19137771500925294</v>
      </c>
      <c r="M2" s="5">
        <f t="shared" ref="M2:M33" si="1">IFERROR(H2/G2,0)</f>
        <v>1.9491697945161906E-2</v>
      </c>
      <c r="N2" s="5">
        <f t="shared" ref="N2:N33" si="2">IFERROR(H2/I2,0)</f>
        <v>0.5328521739130434</v>
      </c>
      <c r="O2" s="5">
        <f t="shared" ref="O2:O33" si="3">IFERROR(H2/J2,0)</f>
        <v>1.2873529411764706</v>
      </c>
      <c r="P2" s="6">
        <f t="shared" ref="P2:P33" si="4">IFERROR(K2/H2,0)</f>
        <v>57.372564378732996</v>
      </c>
    </row>
    <row r="3" spans="1:16" x14ac:dyDescent="0.25">
      <c r="A3" s="2">
        <v>46028</v>
      </c>
      <c r="B3" t="s">
        <v>16</v>
      </c>
      <c r="C3" t="s">
        <v>17</v>
      </c>
      <c r="D3" t="s">
        <v>20</v>
      </c>
      <c r="E3" t="s">
        <v>21</v>
      </c>
      <c r="F3">
        <v>33813</v>
      </c>
      <c r="G3">
        <v>6790</v>
      </c>
      <c r="H3" s="3">
        <v>150.93</v>
      </c>
      <c r="I3">
        <v>203</v>
      </c>
      <c r="J3">
        <v>57</v>
      </c>
      <c r="K3" s="3">
        <v>3581.59</v>
      </c>
      <c r="L3" s="4">
        <f t="shared" si="0"/>
        <v>0.20081033921864372</v>
      </c>
      <c r="M3" s="5">
        <f t="shared" si="1"/>
        <v>2.2228276877761414E-2</v>
      </c>
      <c r="N3" s="5">
        <f t="shared" si="2"/>
        <v>0.74349753694581289</v>
      </c>
      <c r="O3" s="5">
        <f t="shared" si="3"/>
        <v>2.6478947368421055</v>
      </c>
      <c r="P3" s="6">
        <f t="shared" si="4"/>
        <v>23.730139799907242</v>
      </c>
    </row>
    <row r="4" spans="1:16" x14ac:dyDescent="0.25">
      <c r="A4" s="2">
        <v>46041</v>
      </c>
      <c r="B4" t="s">
        <v>16</v>
      </c>
      <c r="C4" t="s">
        <v>17</v>
      </c>
      <c r="D4" t="s">
        <v>20</v>
      </c>
      <c r="E4" t="s">
        <v>22</v>
      </c>
      <c r="F4">
        <v>66027</v>
      </c>
      <c r="G4">
        <v>11159</v>
      </c>
      <c r="H4" s="3">
        <v>245.35</v>
      </c>
      <c r="I4">
        <v>361</v>
      </c>
      <c r="J4">
        <v>84</v>
      </c>
      <c r="K4" s="3">
        <v>4362.3900000000003</v>
      </c>
      <c r="L4" s="4">
        <f t="shared" si="0"/>
        <v>0.16900661850455118</v>
      </c>
      <c r="M4" s="5">
        <f t="shared" si="1"/>
        <v>2.1986737162828209E-2</v>
      </c>
      <c r="N4" s="5">
        <f t="shared" si="2"/>
        <v>0.67963988919667584</v>
      </c>
      <c r="O4" s="5">
        <f t="shared" si="3"/>
        <v>2.9208333333333334</v>
      </c>
      <c r="P4" s="6">
        <f t="shared" si="4"/>
        <v>17.780273079274508</v>
      </c>
    </row>
    <row r="5" spans="1:16" x14ac:dyDescent="0.25">
      <c r="A5" s="2">
        <v>46057</v>
      </c>
      <c r="B5" t="s">
        <v>23</v>
      </c>
      <c r="C5" t="s">
        <v>17</v>
      </c>
      <c r="D5" t="s">
        <v>18</v>
      </c>
      <c r="E5" t="s">
        <v>24</v>
      </c>
      <c r="F5">
        <v>64250</v>
      </c>
      <c r="G5">
        <v>11262</v>
      </c>
      <c r="H5" s="3">
        <v>255.39</v>
      </c>
      <c r="I5">
        <v>510</v>
      </c>
      <c r="J5">
        <v>147</v>
      </c>
      <c r="K5" s="3">
        <v>10006.370000000001</v>
      </c>
      <c r="L5" s="4">
        <f t="shared" si="0"/>
        <v>0.175284046692607</v>
      </c>
      <c r="M5" s="5">
        <f t="shared" si="1"/>
        <v>2.2677144379328714E-2</v>
      </c>
      <c r="N5" s="5">
        <f t="shared" si="2"/>
        <v>0.50076470588235289</v>
      </c>
      <c r="O5" s="5">
        <f t="shared" si="3"/>
        <v>1.7373469387755101</v>
      </c>
      <c r="P5" s="6">
        <f t="shared" si="4"/>
        <v>39.180743177101689</v>
      </c>
    </row>
    <row r="6" spans="1:16" x14ac:dyDescent="0.25">
      <c r="A6" s="2">
        <v>46060</v>
      </c>
      <c r="B6" t="s">
        <v>23</v>
      </c>
      <c r="C6" t="s">
        <v>17</v>
      </c>
      <c r="D6" t="s">
        <v>18</v>
      </c>
      <c r="E6" t="s">
        <v>19</v>
      </c>
      <c r="F6">
        <v>64821</v>
      </c>
      <c r="G6">
        <v>15434</v>
      </c>
      <c r="H6" s="3">
        <v>273.48</v>
      </c>
      <c r="I6">
        <v>576</v>
      </c>
      <c r="J6">
        <v>209</v>
      </c>
      <c r="K6" s="3">
        <v>11156.76</v>
      </c>
      <c r="L6" s="4">
        <f t="shared" si="0"/>
        <v>0.23810184970919918</v>
      </c>
      <c r="M6" s="5">
        <f t="shared" si="1"/>
        <v>1.7719320979655308E-2</v>
      </c>
      <c r="N6" s="5">
        <f t="shared" si="2"/>
        <v>0.47479166666666672</v>
      </c>
      <c r="O6" s="5">
        <f t="shared" si="3"/>
        <v>1.3085167464114833</v>
      </c>
      <c r="P6" s="6">
        <f t="shared" si="4"/>
        <v>40.795524352786309</v>
      </c>
    </row>
    <row r="7" spans="1:16" x14ac:dyDescent="0.25">
      <c r="A7" s="2">
        <v>46074</v>
      </c>
      <c r="B7" t="s">
        <v>23</v>
      </c>
      <c r="C7" t="s">
        <v>17</v>
      </c>
      <c r="D7" t="s">
        <v>20</v>
      </c>
      <c r="E7" t="s">
        <v>22</v>
      </c>
      <c r="F7">
        <v>27728</v>
      </c>
      <c r="G7">
        <v>4954</v>
      </c>
      <c r="H7" s="3">
        <v>88.71</v>
      </c>
      <c r="I7">
        <v>246</v>
      </c>
      <c r="J7">
        <v>96</v>
      </c>
      <c r="K7" s="3">
        <v>4986.88</v>
      </c>
      <c r="L7" s="4">
        <f t="shared" si="0"/>
        <v>0.17866416618580497</v>
      </c>
      <c r="M7" s="5">
        <f t="shared" si="1"/>
        <v>1.7906742026645134E-2</v>
      </c>
      <c r="N7" s="5">
        <f t="shared" si="2"/>
        <v>0.36060975609756096</v>
      </c>
      <c r="O7" s="5">
        <f t="shared" si="3"/>
        <v>0.9240624999999999</v>
      </c>
      <c r="P7" s="6">
        <f t="shared" si="4"/>
        <v>56.215533761695418</v>
      </c>
    </row>
    <row r="8" spans="1:16" x14ac:dyDescent="0.25">
      <c r="A8" s="2">
        <v>46075</v>
      </c>
      <c r="B8" t="s">
        <v>23</v>
      </c>
      <c r="C8" t="s">
        <v>17</v>
      </c>
      <c r="D8" t="s">
        <v>20</v>
      </c>
      <c r="E8" t="s">
        <v>21</v>
      </c>
      <c r="F8">
        <v>29821</v>
      </c>
      <c r="G8">
        <v>5521</v>
      </c>
      <c r="H8" s="3">
        <v>114.53</v>
      </c>
      <c r="I8">
        <v>273</v>
      </c>
      <c r="J8">
        <v>109</v>
      </c>
      <c r="K8" s="3">
        <v>6643.09</v>
      </c>
      <c r="L8" s="4">
        <f t="shared" si="0"/>
        <v>0.18513799000704201</v>
      </c>
      <c r="M8" s="5">
        <f t="shared" si="1"/>
        <v>2.0744430356819415E-2</v>
      </c>
      <c r="N8" s="5">
        <f t="shared" si="2"/>
        <v>0.41952380952380952</v>
      </c>
      <c r="O8" s="5">
        <f t="shared" si="3"/>
        <v>1.0507339449541284</v>
      </c>
      <c r="P8" s="6">
        <f t="shared" si="4"/>
        <v>58.003055967868683</v>
      </c>
    </row>
    <row r="9" spans="1:16" x14ac:dyDescent="0.25">
      <c r="A9" s="2">
        <v>46086</v>
      </c>
      <c r="B9" t="s">
        <v>25</v>
      </c>
      <c r="C9" t="s">
        <v>17</v>
      </c>
      <c r="D9" t="s">
        <v>18</v>
      </c>
      <c r="E9" t="s">
        <v>24</v>
      </c>
      <c r="F9">
        <v>70543</v>
      </c>
      <c r="G9">
        <v>15763</v>
      </c>
      <c r="H9" s="3">
        <v>281.49</v>
      </c>
      <c r="I9">
        <v>775</v>
      </c>
      <c r="J9">
        <v>341</v>
      </c>
      <c r="K9" s="3">
        <v>18389.75</v>
      </c>
      <c r="L9" s="4">
        <f t="shared" si="0"/>
        <v>0.22345236238889754</v>
      </c>
      <c r="M9" s="5">
        <f t="shared" si="1"/>
        <v>1.7857641311933008E-2</v>
      </c>
      <c r="N9" s="5">
        <f t="shared" si="2"/>
        <v>0.36321290322580646</v>
      </c>
      <c r="O9" s="5">
        <f t="shared" si="3"/>
        <v>0.82548387096774201</v>
      </c>
      <c r="P9" s="6">
        <f t="shared" si="4"/>
        <v>65.330029485949765</v>
      </c>
    </row>
    <row r="10" spans="1:16" x14ac:dyDescent="0.25">
      <c r="A10" s="2">
        <v>46086</v>
      </c>
      <c r="B10" t="s">
        <v>25</v>
      </c>
      <c r="C10" t="s">
        <v>17</v>
      </c>
      <c r="D10" t="s">
        <v>20</v>
      </c>
      <c r="E10" t="s">
        <v>21</v>
      </c>
      <c r="F10">
        <v>88266</v>
      </c>
      <c r="G10">
        <v>16753</v>
      </c>
      <c r="H10" s="3">
        <v>341.04</v>
      </c>
      <c r="I10">
        <v>848</v>
      </c>
      <c r="J10">
        <v>340</v>
      </c>
      <c r="K10" s="3">
        <v>17578.89</v>
      </c>
      <c r="L10" s="4">
        <f t="shared" si="0"/>
        <v>0.18980128248702785</v>
      </c>
      <c r="M10" s="5">
        <f t="shared" si="1"/>
        <v>2.035695099385185E-2</v>
      </c>
      <c r="N10" s="5">
        <f t="shared" si="2"/>
        <v>0.40216981132075474</v>
      </c>
      <c r="O10" s="5">
        <f t="shared" si="3"/>
        <v>1.0030588235294118</v>
      </c>
      <c r="P10" s="6">
        <f t="shared" si="4"/>
        <v>51.544950738916249</v>
      </c>
    </row>
    <row r="11" spans="1:16" x14ac:dyDescent="0.25">
      <c r="A11" s="2">
        <v>46093</v>
      </c>
      <c r="B11" t="s">
        <v>25</v>
      </c>
      <c r="C11" t="s">
        <v>17</v>
      </c>
      <c r="D11" t="s">
        <v>20</v>
      </c>
      <c r="E11" t="s">
        <v>22</v>
      </c>
      <c r="F11">
        <v>52601</v>
      </c>
      <c r="G11">
        <v>13210</v>
      </c>
      <c r="H11" s="3">
        <v>290.55</v>
      </c>
      <c r="I11">
        <v>421</v>
      </c>
      <c r="J11">
        <v>117</v>
      </c>
      <c r="K11" s="3">
        <v>7244.8</v>
      </c>
      <c r="L11" s="4">
        <f t="shared" si="0"/>
        <v>0.2511359099636889</v>
      </c>
      <c r="M11" s="5">
        <f t="shared" si="1"/>
        <v>2.1994700984102954E-2</v>
      </c>
      <c r="N11" s="5">
        <f t="shared" si="2"/>
        <v>0.69014251781472691</v>
      </c>
      <c r="O11" s="5">
        <f t="shared" si="3"/>
        <v>2.4833333333333334</v>
      </c>
      <c r="P11" s="6">
        <f t="shared" si="4"/>
        <v>24.934778867664772</v>
      </c>
    </row>
    <row r="12" spans="1:16" x14ac:dyDescent="0.25">
      <c r="A12" s="2">
        <v>46107</v>
      </c>
      <c r="B12" t="s">
        <v>25</v>
      </c>
      <c r="C12" t="s">
        <v>17</v>
      </c>
      <c r="D12" t="s">
        <v>18</v>
      </c>
      <c r="E12" t="s">
        <v>19</v>
      </c>
      <c r="F12">
        <v>39172</v>
      </c>
      <c r="G12">
        <v>8789</v>
      </c>
      <c r="H12" s="3">
        <v>172</v>
      </c>
      <c r="I12">
        <v>290</v>
      </c>
      <c r="J12">
        <v>69</v>
      </c>
      <c r="K12" s="3">
        <v>3539.94</v>
      </c>
      <c r="L12" s="4">
        <f t="shared" si="0"/>
        <v>0.22436944756458696</v>
      </c>
      <c r="M12" s="5">
        <f t="shared" si="1"/>
        <v>1.9569916941631585E-2</v>
      </c>
      <c r="N12" s="5">
        <f t="shared" si="2"/>
        <v>0.59310344827586203</v>
      </c>
      <c r="O12" s="5">
        <f t="shared" si="3"/>
        <v>2.4927536231884058</v>
      </c>
      <c r="P12" s="6">
        <f t="shared" si="4"/>
        <v>20.581046511627907</v>
      </c>
    </row>
    <row r="13" spans="1:16" x14ac:dyDescent="0.25">
      <c r="A13" s="2">
        <v>46116</v>
      </c>
      <c r="B13" t="s">
        <v>26</v>
      </c>
      <c r="C13" t="s">
        <v>17</v>
      </c>
      <c r="D13" t="s">
        <v>18</v>
      </c>
      <c r="E13" t="s">
        <v>19</v>
      </c>
      <c r="F13">
        <v>69807</v>
      </c>
      <c r="G13">
        <v>15456</v>
      </c>
      <c r="H13" s="3">
        <v>300.27999999999997</v>
      </c>
      <c r="I13">
        <v>561</v>
      </c>
      <c r="J13">
        <v>93</v>
      </c>
      <c r="K13" s="3">
        <v>4789.97</v>
      </c>
      <c r="L13" s="4">
        <f t="shared" si="0"/>
        <v>0.22141046026902747</v>
      </c>
      <c r="M13" s="5">
        <f t="shared" si="1"/>
        <v>1.9428053830227741E-2</v>
      </c>
      <c r="N13" s="5">
        <f t="shared" si="2"/>
        <v>0.53525846702317281</v>
      </c>
      <c r="O13" s="5">
        <f t="shared" si="3"/>
        <v>3.228817204301075</v>
      </c>
      <c r="P13" s="6">
        <f t="shared" si="4"/>
        <v>15.951678433462105</v>
      </c>
    </row>
    <row r="14" spans="1:16" x14ac:dyDescent="0.25">
      <c r="A14" s="2">
        <v>46120</v>
      </c>
      <c r="B14" t="s">
        <v>26</v>
      </c>
      <c r="C14" t="s">
        <v>17</v>
      </c>
      <c r="D14" t="s">
        <v>20</v>
      </c>
      <c r="E14" t="s">
        <v>21</v>
      </c>
      <c r="F14">
        <v>57199</v>
      </c>
      <c r="G14">
        <v>13879</v>
      </c>
      <c r="H14" s="3">
        <v>316.74</v>
      </c>
      <c r="I14">
        <v>491</v>
      </c>
      <c r="J14">
        <v>105</v>
      </c>
      <c r="K14" s="3">
        <v>5690.82</v>
      </c>
      <c r="L14" s="4">
        <f t="shared" si="0"/>
        <v>0.24264410216961835</v>
      </c>
      <c r="M14" s="5">
        <f t="shared" si="1"/>
        <v>2.2821528928597162E-2</v>
      </c>
      <c r="N14" s="5">
        <f t="shared" si="2"/>
        <v>0.64509164969450106</v>
      </c>
      <c r="O14" s="5">
        <f t="shared" si="3"/>
        <v>3.0165714285714285</v>
      </c>
      <c r="P14" s="6">
        <f t="shared" si="4"/>
        <v>17.966849782155709</v>
      </c>
    </row>
    <row r="15" spans="1:16" x14ac:dyDescent="0.25">
      <c r="A15" s="2">
        <v>46123</v>
      </c>
      <c r="B15" t="s">
        <v>26</v>
      </c>
      <c r="C15" t="s">
        <v>17</v>
      </c>
      <c r="D15" t="s">
        <v>18</v>
      </c>
      <c r="E15" t="s">
        <v>24</v>
      </c>
      <c r="F15">
        <v>83380</v>
      </c>
      <c r="G15">
        <v>17024</v>
      </c>
      <c r="H15" s="3">
        <v>295.07</v>
      </c>
      <c r="I15">
        <v>748</v>
      </c>
      <c r="J15">
        <v>197</v>
      </c>
      <c r="K15" s="3">
        <v>12147.11</v>
      </c>
      <c r="L15" s="4">
        <f t="shared" si="0"/>
        <v>0.20417366274886065</v>
      </c>
      <c r="M15" s="5">
        <f t="shared" si="1"/>
        <v>1.7332589285714285E-2</v>
      </c>
      <c r="N15" s="5">
        <f t="shared" si="2"/>
        <v>0.39447860962566844</v>
      </c>
      <c r="O15" s="5">
        <f t="shared" si="3"/>
        <v>1.4978172588832488</v>
      </c>
      <c r="P15" s="6">
        <f t="shared" si="4"/>
        <v>41.166875656623851</v>
      </c>
    </row>
    <row r="16" spans="1:16" x14ac:dyDescent="0.25">
      <c r="A16" s="2">
        <v>46124</v>
      </c>
      <c r="B16" t="s">
        <v>26</v>
      </c>
      <c r="C16" t="s">
        <v>17</v>
      </c>
      <c r="D16" t="s">
        <v>20</v>
      </c>
      <c r="E16" t="s">
        <v>22</v>
      </c>
      <c r="F16">
        <v>68706</v>
      </c>
      <c r="G16">
        <v>11803</v>
      </c>
      <c r="H16" s="3">
        <v>213.78</v>
      </c>
      <c r="I16">
        <v>406</v>
      </c>
      <c r="J16">
        <v>61</v>
      </c>
      <c r="K16" s="3">
        <v>3527.74</v>
      </c>
      <c r="L16" s="4">
        <f t="shared" si="0"/>
        <v>0.17178994556516169</v>
      </c>
      <c r="M16" s="5">
        <f t="shared" si="1"/>
        <v>1.8112344319240872E-2</v>
      </c>
      <c r="N16" s="5">
        <f t="shared" si="2"/>
        <v>0.52655172413793105</v>
      </c>
      <c r="O16" s="5">
        <f t="shared" si="3"/>
        <v>3.5045901639344264</v>
      </c>
      <c r="P16" s="6">
        <f t="shared" si="4"/>
        <v>16.501730751239592</v>
      </c>
    </row>
    <row r="17" spans="1:16" x14ac:dyDescent="0.25">
      <c r="A17" s="2">
        <v>46146</v>
      </c>
      <c r="B17" t="s">
        <v>27</v>
      </c>
      <c r="C17" t="s">
        <v>17</v>
      </c>
      <c r="D17" t="s">
        <v>18</v>
      </c>
      <c r="E17" t="s">
        <v>24</v>
      </c>
      <c r="F17">
        <v>44392</v>
      </c>
      <c r="G17">
        <v>9244</v>
      </c>
      <c r="H17" s="3">
        <v>195.07</v>
      </c>
      <c r="I17">
        <v>428</v>
      </c>
      <c r="J17">
        <v>143</v>
      </c>
      <c r="K17" s="3">
        <v>9345.7099999999991</v>
      </c>
      <c r="L17" s="4">
        <f t="shared" si="0"/>
        <v>0.20823571814741396</v>
      </c>
      <c r="M17" s="5">
        <f t="shared" si="1"/>
        <v>2.1102336650800517E-2</v>
      </c>
      <c r="N17" s="5">
        <f t="shared" si="2"/>
        <v>0.45577102803738317</v>
      </c>
      <c r="O17" s="5">
        <f t="shared" si="3"/>
        <v>1.3641258741258742</v>
      </c>
      <c r="P17" s="6">
        <f t="shared" si="4"/>
        <v>47.909519659609366</v>
      </c>
    </row>
    <row r="18" spans="1:16" x14ac:dyDescent="0.25">
      <c r="A18" s="2">
        <v>46158</v>
      </c>
      <c r="B18" t="s">
        <v>27</v>
      </c>
      <c r="C18" t="s">
        <v>17</v>
      </c>
      <c r="D18" t="s">
        <v>18</v>
      </c>
      <c r="E18" t="s">
        <v>19</v>
      </c>
      <c r="F18">
        <v>34171</v>
      </c>
      <c r="G18">
        <v>5954</v>
      </c>
      <c r="H18" s="3">
        <v>110.7</v>
      </c>
      <c r="I18">
        <v>270</v>
      </c>
      <c r="J18">
        <v>57</v>
      </c>
      <c r="K18" s="3">
        <v>3874.6</v>
      </c>
      <c r="L18" s="4">
        <f t="shared" si="0"/>
        <v>0.17424131573556526</v>
      </c>
      <c r="M18" s="5">
        <f t="shared" si="1"/>
        <v>1.859254282835069E-2</v>
      </c>
      <c r="N18" s="5">
        <f t="shared" si="2"/>
        <v>0.41000000000000003</v>
      </c>
      <c r="O18" s="5">
        <f t="shared" si="3"/>
        <v>1.9421052631578948</v>
      </c>
      <c r="P18" s="6">
        <f t="shared" si="4"/>
        <v>35.000903342366755</v>
      </c>
    </row>
    <row r="19" spans="1:16" x14ac:dyDescent="0.25">
      <c r="A19" s="2">
        <v>46159</v>
      </c>
      <c r="B19" t="s">
        <v>27</v>
      </c>
      <c r="C19" t="s">
        <v>17</v>
      </c>
      <c r="D19" t="s">
        <v>20</v>
      </c>
      <c r="E19" t="s">
        <v>22</v>
      </c>
      <c r="F19">
        <v>40410</v>
      </c>
      <c r="G19">
        <v>9000</v>
      </c>
      <c r="H19" s="3">
        <v>190.42</v>
      </c>
      <c r="I19">
        <v>386</v>
      </c>
      <c r="J19">
        <v>73</v>
      </c>
      <c r="K19" s="3">
        <v>4454.8500000000004</v>
      </c>
      <c r="L19" s="4">
        <f t="shared" si="0"/>
        <v>0.22271714922048999</v>
      </c>
      <c r="M19" s="5">
        <f t="shared" si="1"/>
        <v>2.1157777777777775E-2</v>
      </c>
      <c r="N19" s="5">
        <f t="shared" si="2"/>
        <v>0.49331606217616575</v>
      </c>
      <c r="O19" s="5">
        <f t="shared" si="3"/>
        <v>2.6084931506849314</v>
      </c>
      <c r="P19" s="6">
        <f t="shared" si="4"/>
        <v>23.394863984875542</v>
      </c>
    </row>
    <row r="20" spans="1:16" x14ac:dyDescent="0.25">
      <c r="A20" s="2">
        <v>46167</v>
      </c>
      <c r="B20" t="s">
        <v>27</v>
      </c>
      <c r="C20" t="s">
        <v>17</v>
      </c>
      <c r="D20" t="s">
        <v>20</v>
      </c>
      <c r="E20" t="s">
        <v>21</v>
      </c>
      <c r="F20">
        <v>50224</v>
      </c>
      <c r="G20">
        <v>8733</v>
      </c>
      <c r="H20" s="3">
        <v>197.32</v>
      </c>
      <c r="I20">
        <v>432</v>
      </c>
      <c r="J20">
        <v>76</v>
      </c>
      <c r="K20" s="3">
        <v>4727.33</v>
      </c>
      <c r="L20" s="4">
        <f t="shared" si="0"/>
        <v>0.17388101306148454</v>
      </c>
      <c r="M20" s="5">
        <f t="shared" si="1"/>
        <v>2.2594755525020039E-2</v>
      </c>
      <c r="N20" s="5">
        <f t="shared" si="2"/>
        <v>0.45675925925925925</v>
      </c>
      <c r="O20" s="5">
        <f t="shared" si="3"/>
        <v>2.5963157894736839</v>
      </c>
      <c r="P20" s="6">
        <f t="shared" si="4"/>
        <v>23.95768295155078</v>
      </c>
    </row>
    <row r="21" spans="1:16" x14ac:dyDescent="0.25">
      <c r="A21" s="2">
        <v>46182</v>
      </c>
      <c r="B21" t="s">
        <v>28</v>
      </c>
      <c r="C21" t="s">
        <v>17</v>
      </c>
      <c r="D21" t="s">
        <v>20</v>
      </c>
      <c r="E21" t="s">
        <v>22</v>
      </c>
      <c r="F21">
        <v>45318</v>
      </c>
      <c r="G21">
        <v>8250</v>
      </c>
      <c r="H21" s="3">
        <v>148.25</v>
      </c>
      <c r="I21">
        <v>272</v>
      </c>
      <c r="J21">
        <v>114</v>
      </c>
      <c r="K21" s="3">
        <v>7002</v>
      </c>
      <c r="L21" s="4">
        <f t="shared" si="0"/>
        <v>0.18204686879385676</v>
      </c>
      <c r="M21" s="5">
        <f t="shared" si="1"/>
        <v>1.7969696969696969E-2</v>
      </c>
      <c r="N21" s="5">
        <f t="shared" si="2"/>
        <v>0.54503676470588236</v>
      </c>
      <c r="O21" s="5">
        <f t="shared" si="3"/>
        <v>1.3004385964912282</v>
      </c>
      <c r="P21" s="6">
        <f t="shared" si="4"/>
        <v>47.231028667790895</v>
      </c>
    </row>
    <row r="22" spans="1:16" x14ac:dyDescent="0.25">
      <c r="A22" s="2">
        <v>46188</v>
      </c>
      <c r="B22" t="s">
        <v>28</v>
      </c>
      <c r="C22" t="s">
        <v>17</v>
      </c>
      <c r="D22" t="s">
        <v>20</v>
      </c>
      <c r="E22" t="s">
        <v>21</v>
      </c>
      <c r="F22">
        <v>45763</v>
      </c>
      <c r="G22">
        <v>11054</v>
      </c>
      <c r="H22" s="3">
        <v>224.67</v>
      </c>
      <c r="I22">
        <v>363</v>
      </c>
      <c r="J22">
        <v>63</v>
      </c>
      <c r="K22" s="3">
        <v>4611.82</v>
      </c>
      <c r="L22" s="4">
        <f t="shared" si="0"/>
        <v>0.24154884950724384</v>
      </c>
      <c r="M22" s="5">
        <f t="shared" si="1"/>
        <v>2.0324769314275376E-2</v>
      </c>
      <c r="N22" s="5">
        <f t="shared" si="2"/>
        <v>0.61892561983471073</v>
      </c>
      <c r="O22" s="5">
        <f t="shared" si="3"/>
        <v>3.5661904761904761</v>
      </c>
      <c r="P22" s="6">
        <f t="shared" si="4"/>
        <v>20.527084167890685</v>
      </c>
    </row>
    <row r="23" spans="1:16" x14ac:dyDescent="0.25">
      <c r="A23" s="2">
        <v>46190</v>
      </c>
      <c r="B23" t="s">
        <v>28</v>
      </c>
      <c r="C23" t="s">
        <v>17</v>
      </c>
      <c r="D23" t="s">
        <v>18</v>
      </c>
      <c r="E23" t="s">
        <v>24</v>
      </c>
      <c r="F23">
        <v>36488</v>
      </c>
      <c r="G23">
        <v>6913</v>
      </c>
      <c r="H23" s="3">
        <v>148.16</v>
      </c>
      <c r="I23">
        <v>301</v>
      </c>
      <c r="J23">
        <v>81</v>
      </c>
      <c r="K23" s="3">
        <v>4409.96</v>
      </c>
      <c r="L23" s="4">
        <f t="shared" si="0"/>
        <v>0.18945954834466125</v>
      </c>
      <c r="M23" s="5">
        <f t="shared" si="1"/>
        <v>2.1432084478518732E-2</v>
      </c>
      <c r="N23" s="5">
        <f t="shared" si="2"/>
        <v>0.49222591362126245</v>
      </c>
      <c r="O23" s="5">
        <f t="shared" si="3"/>
        <v>1.8291358024691358</v>
      </c>
      <c r="P23" s="6">
        <f t="shared" si="4"/>
        <v>29.764848812095032</v>
      </c>
    </row>
    <row r="24" spans="1:16" x14ac:dyDescent="0.25">
      <c r="A24" s="2">
        <v>46190</v>
      </c>
      <c r="B24" t="s">
        <v>28</v>
      </c>
      <c r="C24" t="s">
        <v>17</v>
      </c>
      <c r="D24" t="s">
        <v>18</v>
      </c>
      <c r="E24" t="s">
        <v>19</v>
      </c>
      <c r="F24">
        <v>73409</v>
      </c>
      <c r="G24">
        <v>16306</v>
      </c>
      <c r="H24" s="3">
        <v>305.2</v>
      </c>
      <c r="I24">
        <v>475</v>
      </c>
      <c r="J24">
        <v>203</v>
      </c>
      <c r="K24" s="3">
        <v>10441.790000000001</v>
      </c>
      <c r="L24" s="4">
        <f t="shared" si="0"/>
        <v>0.22212535247721668</v>
      </c>
      <c r="M24" s="5">
        <f t="shared" si="1"/>
        <v>1.8717036673617071E-2</v>
      </c>
      <c r="N24" s="5">
        <f t="shared" si="2"/>
        <v>0.64252631578947361</v>
      </c>
      <c r="O24" s="5">
        <f t="shared" si="3"/>
        <v>1.5034482758620689</v>
      </c>
      <c r="P24" s="6">
        <f t="shared" si="4"/>
        <v>34.212942332896468</v>
      </c>
    </row>
    <row r="25" spans="1:16" x14ac:dyDescent="0.25">
      <c r="A25" s="2">
        <v>46028</v>
      </c>
      <c r="B25" t="s">
        <v>16</v>
      </c>
      <c r="C25" t="s">
        <v>29</v>
      </c>
      <c r="D25" t="s">
        <v>18</v>
      </c>
      <c r="E25" t="s">
        <v>30</v>
      </c>
      <c r="F25">
        <v>37566</v>
      </c>
      <c r="G25">
        <v>1394</v>
      </c>
      <c r="H25" s="3">
        <v>1572.75</v>
      </c>
      <c r="I25">
        <v>101</v>
      </c>
      <c r="J25">
        <v>21</v>
      </c>
      <c r="K25" s="3">
        <v>1875.14</v>
      </c>
      <c r="L25" s="4">
        <f t="shared" si="0"/>
        <v>3.7108023212479371E-2</v>
      </c>
      <c r="M25" s="5">
        <f t="shared" si="1"/>
        <v>1.1282281205164992</v>
      </c>
      <c r="N25" s="5">
        <f t="shared" si="2"/>
        <v>15.571782178217822</v>
      </c>
      <c r="O25" s="5">
        <f t="shared" si="3"/>
        <v>74.892857142857139</v>
      </c>
      <c r="P25" s="6">
        <f t="shared" si="4"/>
        <v>1.1922683198219679</v>
      </c>
    </row>
    <row r="26" spans="1:16" x14ac:dyDescent="0.25">
      <c r="A26" s="2">
        <v>46031</v>
      </c>
      <c r="B26" t="s">
        <v>16</v>
      </c>
      <c r="C26" t="s">
        <v>29</v>
      </c>
      <c r="D26" t="s">
        <v>31</v>
      </c>
      <c r="E26" t="s">
        <v>32</v>
      </c>
      <c r="F26">
        <v>13211</v>
      </c>
      <c r="G26">
        <v>575</v>
      </c>
      <c r="H26" s="3">
        <v>583.29</v>
      </c>
      <c r="I26">
        <v>59</v>
      </c>
      <c r="J26">
        <v>9</v>
      </c>
      <c r="K26" s="3">
        <v>806.66</v>
      </c>
      <c r="L26" s="4">
        <f t="shared" si="0"/>
        <v>4.3524335780788737E-2</v>
      </c>
      <c r="M26" s="5">
        <f t="shared" si="1"/>
        <v>1.0144173913043477</v>
      </c>
      <c r="N26" s="5">
        <f t="shared" si="2"/>
        <v>9.8862711864406769</v>
      </c>
      <c r="O26" s="5">
        <f t="shared" si="3"/>
        <v>64.81</v>
      </c>
      <c r="P26" s="6">
        <f t="shared" si="4"/>
        <v>1.3829484475989646</v>
      </c>
    </row>
    <row r="27" spans="1:16" x14ac:dyDescent="0.25">
      <c r="A27" s="2">
        <v>46040</v>
      </c>
      <c r="B27" t="s">
        <v>16</v>
      </c>
      <c r="C27" t="s">
        <v>29</v>
      </c>
      <c r="D27" t="s">
        <v>33</v>
      </c>
      <c r="E27" t="s">
        <v>34</v>
      </c>
      <c r="F27">
        <v>16391</v>
      </c>
      <c r="G27">
        <v>782</v>
      </c>
      <c r="H27" s="3">
        <v>749.86</v>
      </c>
      <c r="I27">
        <v>79</v>
      </c>
      <c r="J27">
        <v>20</v>
      </c>
      <c r="K27" s="3">
        <v>1404.37</v>
      </c>
      <c r="L27" s="4">
        <f t="shared" si="0"/>
        <v>4.7709108657189921E-2</v>
      </c>
      <c r="M27" s="5">
        <f t="shared" si="1"/>
        <v>0.95890025575447568</v>
      </c>
      <c r="N27" s="5">
        <f t="shared" si="2"/>
        <v>9.4918987341772159</v>
      </c>
      <c r="O27" s="5">
        <f t="shared" si="3"/>
        <v>37.493000000000002</v>
      </c>
      <c r="P27" s="6">
        <f t="shared" si="4"/>
        <v>1.8728429306803935</v>
      </c>
    </row>
    <row r="28" spans="1:16" x14ac:dyDescent="0.25">
      <c r="A28" s="2">
        <v>46044</v>
      </c>
      <c r="B28" t="s">
        <v>16</v>
      </c>
      <c r="C28" t="s">
        <v>29</v>
      </c>
      <c r="D28" t="s">
        <v>18</v>
      </c>
      <c r="E28" t="s">
        <v>35</v>
      </c>
      <c r="F28">
        <v>16068</v>
      </c>
      <c r="G28">
        <v>612</v>
      </c>
      <c r="H28" s="3">
        <v>634.52</v>
      </c>
      <c r="I28">
        <v>72</v>
      </c>
      <c r="J28">
        <v>14</v>
      </c>
      <c r="K28" s="3">
        <v>1263.45</v>
      </c>
      <c r="L28" s="4">
        <f t="shared" si="0"/>
        <v>3.8088125466766244E-2</v>
      </c>
      <c r="M28" s="5">
        <f t="shared" si="1"/>
        <v>1.0367973856209149</v>
      </c>
      <c r="N28" s="5">
        <f t="shared" si="2"/>
        <v>8.8127777777777769</v>
      </c>
      <c r="O28" s="5">
        <f t="shared" si="3"/>
        <v>45.322857142857139</v>
      </c>
      <c r="P28" s="6">
        <f t="shared" si="4"/>
        <v>1.9911901910105279</v>
      </c>
    </row>
    <row r="29" spans="1:16" x14ac:dyDescent="0.25">
      <c r="A29" s="2">
        <v>46055</v>
      </c>
      <c r="B29" t="s">
        <v>23</v>
      </c>
      <c r="C29" t="s">
        <v>29</v>
      </c>
      <c r="D29" t="s">
        <v>18</v>
      </c>
      <c r="E29" t="s">
        <v>30</v>
      </c>
      <c r="F29">
        <v>12050</v>
      </c>
      <c r="G29">
        <v>448</v>
      </c>
      <c r="H29" s="3">
        <v>449.74</v>
      </c>
      <c r="I29">
        <v>35</v>
      </c>
      <c r="J29">
        <v>8</v>
      </c>
      <c r="K29" s="3">
        <v>560.09</v>
      </c>
      <c r="L29" s="4">
        <f t="shared" si="0"/>
        <v>3.7178423236514525E-2</v>
      </c>
      <c r="M29" s="5">
        <f t="shared" si="1"/>
        <v>1.0038839285714285</v>
      </c>
      <c r="N29" s="5">
        <f t="shared" si="2"/>
        <v>12.849714285714287</v>
      </c>
      <c r="O29" s="5">
        <f t="shared" si="3"/>
        <v>56.217500000000001</v>
      </c>
      <c r="P29" s="6">
        <f t="shared" si="4"/>
        <v>1.2453639880820029</v>
      </c>
    </row>
    <row r="30" spans="1:16" x14ac:dyDescent="0.25">
      <c r="A30" s="2">
        <v>46056</v>
      </c>
      <c r="B30" t="s">
        <v>23</v>
      </c>
      <c r="C30" t="s">
        <v>29</v>
      </c>
      <c r="D30" t="s">
        <v>33</v>
      </c>
      <c r="E30" t="s">
        <v>34</v>
      </c>
      <c r="F30">
        <v>36750</v>
      </c>
      <c r="G30">
        <v>1953</v>
      </c>
      <c r="H30" s="3">
        <v>2271.0700000000002</v>
      </c>
      <c r="I30">
        <v>197</v>
      </c>
      <c r="J30">
        <v>66</v>
      </c>
      <c r="K30" s="3">
        <v>6195.07</v>
      </c>
      <c r="L30" s="4">
        <f t="shared" si="0"/>
        <v>5.3142857142857144E-2</v>
      </c>
      <c r="M30" s="5">
        <f t="shared" si="1"/>
        <v>1.162862263184844</v>
      </c>
      <c r="N30" s="5">
        <f t="shared" si="2"/>
        <v>11.528274111675128</v>
      </c>
      <c r="O30" s="5">
        <f t="shared" si="3"/>
        <v>34.410151515151519</v>
      </c>
      <c r="P30" s="6">
        <f t="shared" si="4"/>
        <v>2.7278199262902505</v>
      </c>
    </row>
    <row r="31" spans="1:16" x14ac:dyDescent="0.25">
      <c r="A31" s="2">
        <v>46070</v>
      </c>
      <c r="B31" t="s">
        <v>23</v>
      </c>
      <c r="C31" t="s">
        <v>29</v>
      </c>
      <c r="D31" t="s">
        <v>31</v>
      </c>
      <c r="E31" t="s">
        <v>32</v>
      </c>
      <c r="F31">
        <v>51677</v>
      </c>
      <c r="G31">
        <v>2745</v>
      </c>
      <c r="H31" s="3">
        <v>3183.07</v>
      </c>
      <c r="I31">
        <v>284</v>
      </c>
      <c r="J31">
        <v>76</v>
      </c>
      <c r="K31" s="3">
        <v>6313.71</v>
      </c>
      <c r="L31" s="4">
        <f t="shared" si="0"/>
        <v>5.3118408576349245E-2</v>
      </c>
      <c r="M31" s="5">
        <f t="shared" si="1"/>
        <v>1.1595883424408016</v>
      </c>
      <c r="N31" s="5">
        <f t="shared" si="2"/>
        <v>11.20799295774648</v>
      </c>
      <c r="O31" s="5">
        <f t="shared" si="3"/>
        <v>41.8825</v>
      </c>
      <c r="P31" s="6">
        <f t="shared" si="4"/>
        <v>1.9835284803664386</v>
      </c>
    </row>
    <row r="32" spans="1:16" x14ac:dyDescent="0.25">
      <c r="A32" s="2">
        <v>46075</v>
      </c>
      <c r="B32" t="s">
        <v>23</v>
      </c>
      <c r="C32" t="s">
        <v>29</v>
      </c>
      <c r="D32" t="s">
        <v>18</v>
      </c>
      <c r="E32" t="s">
        <v>35</v>
      </c>
      <c r="F32">
        <v>35294</v>
      </c>
      <c r="G32">
        <v>1873</v>
      </c>
      <c r="H32" s="3">
        <v>2130.6</v>
      </c>
      <c r="I32">
        <v>139</v>
      </c>
      <c r="J32">
        <v>29</v>
      </c>
      <c r="K32" s="3">
        <v>2389.33</v>
      </c>
      <c r="L32" s="4">
        <f t="shared" si="0"/>
        <v>5.3068510228367428E-2</v>
      </c>
      <c r="M32" s="5">
        <f t="shared" si="1"/>
        <v>1.1375333689268552</v>
      </c>
      <c r="N32" s="5">
        <f t="shared" si="2"/>
        <v>15.328057553956834</v>
      </c>
      <c r="O32" s="5">
        <f t="shared" si="3"/>
        <v>73.468965517241372</v>
      </c>
      <c r="P32" s="6">
        <f t="shared" si="4"/>
        <v>1.1214352764479489</v>
      </c>
    </row>
    <row r="33" spans="1:16" x14ac:dyDescent="0.25">
      <c r="A33" s="2">
        <v>46097</v>
      </c>
      <c r="B33" t="s">
        <v>25</v>
      </c>
      <c r="C33" t="s">
        <v>29</v>
      </c>
      <c r="D33" t="s">
        <v>18</v>
      </c>
      <c r="E33" t="s">
        <v>35</v>
      </c>
      <c r="F33">
        <v>37735</v>
      </c>
      <c r="G33">
        <v>1534</v>
      </c>
      <c r="H33" s="3">
        <v>1646.4</v>
      </c>
      <c r="I33">
        <v>119</v>
      </c>
      <c r="J33">
        <v>50</v>
      </c>
      <c r="K33" s="3">
        <v>4076.61</v>
      </c>
      <c r="L33" s="4">
        <f t="shared" si="0"/>
        <v>4.0651914668080033E-2</v>
      </c>
      <c r="M33" s="5">
        <f t="shared" si="1"/>
        <v>1.0732724902216428</v>
      </c>
      <c r="N33" s="5">
        <f t="shared" si="2"/>
        <v>13.835294117647059</v>
      </c>
      <c r="O33" s="5">
        <f t="shared" si="3"/>
        <v>32.928000000000004</v>
      </c>
      <c r="P33" s="6">
        <f t="shared" si="4"/>
        <v>2.4760750728862972</v>
      </c>
    </row>
    <row r="34" spans="1:16" x14ac:dyDescent="0.25">
      <c r="A34" s="2">
        <v>46099</v>
      </c>
      <c r="B34" t="s">
        <v>25</v>
      </c>
      <c r="C34" t="s">
        <v>29</v>
      </c>
      <c r="D34" t="s">
        <v>18</v>
      </c>
      <c r="E34" t="s">
        <v>30</v>
      </c>
      <c r="F34">
        <v>15823</v>
      </c>
      <c r="G34">
        <v>850</v>
      </c>
      <c r="H34" s="3">
        <v>849.39</v>
      </c>
      <c r="I34">
        <v>104</v>
      </c>
      <c r="J34">
        <v>16</v>
      </c>
      <c r="K34" s="3">
        <v>1218.22</v>
      </c>
      <c r="L34" s="4">
        <f t="shared" ref="L34:L65" si="5">IFERROR(G34/F34,0)</f>
        <v>5.3719269417935915E-2</v>
      </c>
      <c r="M34" s="5">
        <f t="shared" ref="M34:M65" si="6">IFERROR(H34/G34,0)</f>
        <v>0.9992823529411764</v>
      </c>
      <c r="N34" s="5">
        <f t="shared" ref="N34:N65" si="7">IFERROR(H34/I34,0)</f>
        <v>8.1672115384615385</v>
      </c>
      <c r="O34" s="5">
        <f t="shared" ref="O34:O65" si="8">IFERROR(H34/J34,0)</f>
        <v>53.086874999999999</v>
      </c>
      <c r="P34" s="6">
        <f t="shared" ref="P34:P65" si="9">IFERROR(K34/H34,0)</f>
        <v>1.4342292704175938</v>
      </c>
    </row>
    <row r="35" spans="1:16" x14ac:dyDescent="0.25">
      <c r="A35" s="2">
        <v>46103</v>
      </c>
      <c r="B35" t="s">
        <v>25</v>
      </c>
      <c r="C35" t="s">
        <v>29</v>
      </c>
      <c r="D35" t="s">
        <v>33</v>
      </c>
      <c r="E35" t="s">
        <v>34</v>
      </c>
      <c r="F35">
        <v>41206</v>
      </c>
      <c r="G35">
        <v>1743</v>
      </c>
      <c r="H35" s="3">
        <v>1945.29</v>
      </c>
      <c r="I35">
        <v>135</v>
      </c>
      <c r="J35">
        <v>20</v>
      </c>
      <c r="K35" s="3">
        <v>2102.73</v>
      </c>
      <c r="L35" s="4">
        <f t="shared" si="5"/>
        <v>4.2299665097315926E-2</v>
      </c>
      <c r="M35" s="5">
        <f t="shared" si="6"/>
        <v>1.1160585197934596</v>
      </c>
      <c r="N35" s="5">
        <f t="shared" si="7"/>
        <v>14.409555555555555</v>
      </c>
      <c r="O35" s="5">
        <f t="shared" si="8"/>
        <v>97.264499999999998</v>
      </c>
      <c r="P35" s="6">
        <f t="shared" si="9"/>
        <v>1.0809339481516895</v>
      </c>
    </row>
    <row r="36" spans="1:16" x14ac:dyDescent="0.25">
      <c r="A36" s="2">
        <v>46117</v>
      </c>
      <c r="B36" t="s">
        <v>26</v>
      </c>
      <c r="C36" t="s">
        <v>29</v>
      </c>
      <c r="D36" t="s">
        <v>31</v>
      </c>
      <c r="E36" t="s">
        <v>32</v>
      </c>
      <c r="F36">
        <v>39572</v>
      </c>
      <c r="G36">
        <v>1789</v>
      </c>
      <c r="H36" s="3">
        <v>1710.67</v>
      </c>
      <c r="I36">
        <v>230</v>
      </c>
      <c r="J36">
        <v>88</v>
      </c>
      <c r="K36" s="3">
        <v>9254.73</v>
      </c>
      <c r="L36" s="4">
        <f t="shared" si="5"/>
        <v>4.5208733447892446E-2</v>
      </c>
      <c r="M36" s="5">
        <f t="shared" si="6"/>
        <v>0.95621576299608724</v>
      </c>
      <c r="N36" s="5">
        <f t="shared" si="7"/>
        <v>7.4376956521739137</v>
      </c>
      <c r="O36" s="5">
        <f t="shared" si="8"/>
        <v>19.43943181818182</v>
      </c>
      <c r="P36" s="6">
        <f t="shared" si="9"/>
        <v>5.4100030982012894</v>
      </c>
    </row>
    <row r="37" spans="1:16" x14ac:dyDescent="0.25">
      <c r="A37" s="2">
        <v>46122</v>
      </c>
      <c r="B37" t="s">
        <v>26</v>
      </c>
      <c r="C37" t="s">
        <v>29</v>
      </c>
      <c r="D37" t="s">
        <v>18</v>
      </c>
      <c r="E37" t="s">
        <v>35</v>
      </c>
      <c r="F37">
        <v>53389</v>
      </c>
      <c r="G37">
        <v>2096</v>
      </c>
      <c r="H37" s="3">
        <v>2482.52</v>
      </c>
      <c r="I37">
        <v>249</v>
      </c>
      <c r="J37">
        <v>100</v>
      </c>
      <c r="K37" s="3">
        <v>9385.6</v>
      </c>
      <c r="L37" s="4">
        <f t="shared" si="5"/>
        <v>3.9259023394332168E-2</v>
      </c>
      <c r="M37" s="5">
        <f t="shared" si="6"/>
        <v>1.1844083969465649</v>
      </c>
      <c r="N37" s="5">
        <f t="shared" si="7"/>
        <v>9.9699598393574291</v>
      </c>
      <c r="O37" s="5">
        <f t="shared" si="8"/>
        <v>24.825199999999999</v>
      </c>
      <c r="P37" s="6">
        <f t="shared" si="9"/>
        <v>3.7806744759357427</v>
      </c>
    </row>
    <row r="38" spans="1:16" x14ac:dyDescent="0.25">
      <c r="A38" s="2">
        <v>46126</v>
      </c>
      <c r="B38" t="s">
        <v>26</v>
      </c>
      <c r="C38" t="s">
        <v>29</v>
      </c>
      <c r="D38" t="s">
        <v>33</v>
      </c>
      <c r="E38" t="s">
        <v>34</v>
      </c>
      <c r="F38">
        <v>26474</v>
      </c>
      <c r="G38">
        <v>996</v>
      </c>
      <c r="H38" s="3">
        <v>1051.54</v>
      </c>
      <c r="I38">
        <v>89</v>
      </c>
      <c r="J38">
        <v>25</v>
      </c>
      <c r="K38" s="3">
        <v>2372.39</v>
      </c>
      <c r="L38" s="4">
        <f t="shared" si="5"/>
        <v>3.7621817632394049E-2</v>
      </c>
      <c r="M38" s="5">
        <f t="shared" si="6"/>
        <v>1.0557630522088353</v>
      </c>
      <c r="N38" s="5">
        <f t="shared" si="7"/>
        <v>11.815056179775281</v>
      </c>
      <c r="O38" s="5">
        <f t="shared" si="8"/>
        <v>42.061599999999999</v>
      </c>
      <c r="P38" s="6">
        <f t="shared" si="9"/>
        <v>2.2561100861593473</v>
      </c>
    </row>
    <row r="39" spans="1:16" x14ac:dyDescent="0.25">
      <c r="A39" s="2">
        <v>46156</v>
      </c>
      <c r="B39" t="s">
        <v>27</v>
      </c>
      <c r="C39" t="s">
        <v>29</v>
      </c>
      <c r="D39" t="s">
        <v>33</v>
      </c>
      <c r="E39" t="s">
        <v>34</v>
      </c>
      <c r="F39">
        <v>35806</v>
      </c>
      <c r="G39">
        <v>1446</v>
      </c>
      <c r="H39" s="3">
        <v>1812.81</v>
      </c>
      <c r="I39">
        <v>128</v>
      </c>
      <c r="J39">
        <v>32</v>
      </c>
      <c r="K39" s="3">
        <v>2177.31</v>
      </c>
      <c r="L39" s="4">
        <f t="shared" si="5"/>
        <v>4.0384293135228733E-2</v>
      </c>
      <c r="M39" s="5">
        <f t="shared" si="6"/>
        <v>1.2536721991701245</v>
      </c>
      <c r="N39" s="5">
        <f t="shared" si="7"/>
        <v>14.162578125</v>
      </c>
      <c r="O39" s="5">
        <f t="shared" si="8"/>
        <v>56.650312499999998</v>
      </c>
      <c r="P39" s="6">
        <f t="shared" si="9"/>
        <v>1.2010690585334372</v>
      </c>
    </row>
    <row r="40" spans="1:16" x14ac:dyDescent="0.25">
      <c r="A40" s="2">
        <v>46162</v>
      </c>
      <c r="B40" t="s">
        <v>27</v>
      </c>
      <c r="C40" t="s">
        <v>29</v>
      </c>
      <c r="D40" t="s">
        <v>18</v>
      </c>
      <c r="E40" t="s">
        <v>30</v>
      </c>
      <c r="F40">
        <v>41144</v>
      </c>
      <c r="G40">
        <v>1664</v>
      </c>
      <c r="H40" s="3">
        <v>1982.09</v>
      </c>
      <c r="I40">
        <v>125</v>
      </c>
      <c r="J40">
        <v>49</v>
      </c>
      <c r="K40" s="3">
        <v>3601.64</v>
      </c>
      <c r="L40" s="4">
        <f t="shared" si="5"/>
        <v>4.0443321018860584E-2</v>
      </c>
      <c r="M40" s="5">
        <f t="shared" si="6"/>
        <v>1.1911598557692307</v>
      </c>
      <c r="N40" s="5">
        <f t="shared" si="7"/>
        <v>15.856719999999999</v>
      </c>
      <c r="O40" s="5">
        <f t="shared" si="8"/>
        <v>40.450816326530614</v>
      </c>
      <c r="P40" s="6">
        <f t="shared" si="9"/>
        <v>1.817092059391854</v>
      </c>
    </row>
    <row r="41" spans="1:16" x14ac:dyDescent="0.25">
      <c r="A41" s="2">
        <v>46177</v>
      </c>
      <c r="B41" t="s">
        <v>28</v>
      </c>
      <c r="C41" t="s">
        <v>29</v>
      </c>
      <c r="D41" t="s">
        <v>31</v>
      </c>
      <c r="E41" t="s">
        <v>32</v>
      </c>
      <c r="F41">
        <v>57671</v>
      </c>
      <c r="G41">
        <v>2646</v>
      </c>
      <c r="H41" s="3">
        <v>2746.16</v>
      </c>
      <c r="I41">
        <v>198</v>
      </c>
      <c r="J41">
        <v>57</v>
      </c>
      <c r="K41" s="3">
        <v>4507.38</v>
      </c>
      <c r="L41" s="4">
        <f t="shared" si="5"/>
        <v>4.5880945362487213E-2</v>
      </c>
      <c r="M41" s="5">
        <f t="shared" si="6"/>
        <v>1.0378533635676492</v>
      </c>
      <c r="N41" s="5">
        <f t="shared" si="7"/>
        <v>13.869494949494948</v>
      </c>
      <c r="O41" s="5">
        <f t="shared" si="8"/>
        <v>48.178245614035085</v>
      </c>
      <c r="P41" s="6">
        <f t="shared" si="9"/>
        <v>1.6413391790718677</v>
      </c>
    </row>
    <row r="42" spans="1:16" x14ac:dyDescent="0.25">
      <c r="A42" s="2">
        <v>46189</v>
      </c>
      <c r="B42" t="s">
        <v>28</v>
      </c>
      <c r="C42" t="s">
        <v>29</v>
      </c>
      <c r="D42" t="s">
        <v>33</v>
      </c>
      <c r="E42" t="s">
        <v>34</v>
      </c>
      <c r="F42">
        <v>41928</v>
      </c>
      <c r="G42">
        <v>2031</v>
      </c>
      <c r="H42" s="3">
        <v>2351.86</v>
      </c>
      <c r="I42">
        <v>177</v>
      </c>
      <c r="J42">
        <v>53</v>
      </c>
      <c r="K42" s="3">
        <v>4545.99</v>
      </c>
      <c r="L42" s="4">
        <f t="shared" si="5"/>
        <v>4.8440183171150543E-2</v>
      </c>
      <c r="M42" s="5">
        <f t="shared" si="6"/>
        <v>1.1579812900049238</v>
      </c>
      <c r="N42" s="5">
        <f t="shared" si="7"/>
        <v>13.287344632768363</v>
      </c>
      <c r="O42" s="5">
        <f t="shared" si="8"/>
        <v>44.374716981132075</v>
      </c>
      <c r="P42" s="6">
        <f t="shared" si="9"/>
        <v>1.9329339331422786</v>
      </c>
    </row>
    <row r="43" spans="1:16" x14ac:dyDescent="0.25">
      <c r="A43" s="2">
        <v>46193</v>
      </c>
      <c r="B43" t="s">
        <v>28</v>
      </c>
      <c r="C43" t="s">
        <v>29</v>
      </c>
      <c r="D43" t="s">
        <v>18</v>
      </c>
      <c r="E43" t="s">
        <v>30</v>
      </c>
      <c r="F43">
        <v>56437</v>
      </c>
      <c r="G43">
        <v>2488</v>
      </c>
      <c r="H43" s="3">
        <v>2546.86</v>
      </c>
      <c r="I43">
        <v>205</v>
      </c>
      <c r="J43">
        <v>88</v>
      </c>
      <c r="K43" s="3">
        <v>6693.25</v>
      </c>
      <c r="L43" s="4">
        <f t="shared" si="5"/>
        <v>4.4084554458954234E-2</v>
      </c>
      <c r="M43" s="5">
        <f t="shared" si="6"/>
        <v>1.0236575562700965</v>
      </c>
      <c r="N43" s="5">
        <f t="shared" si="7"/>
        <v>12.423707317073172</v>
      </c>
      <c r="O43" s="5">
        <f t="shared" si="8"/>
        <v>28.941590909090909</v>
      </c>
      <c r="P43" s="6">
        <f t="shared" si="9"/>
        <v>2.6280400179043997</v>
      </c>
    </row>
    <row r="44" spans="1:16" x14ac:dyDescent="0.25">
      <c r="A44" s="2">
        <v>46033</v>
      </c>
      <c r="B44" t="s">
        <v>16</v>
      </c>
      <c r="C44" t="s">
        <v>36</v>
      </c>
      <c r="D44" t="s">
        <v>33</v>
      </c>
      <c r="E44" t="s">
        <v>37</v>
      </c>
      <c r="F44">
        <v>10401</v>
      </c>
      <c r="G44">
        <v>110</v>
      </c>
      <c r="H44" s="3">
        <v>684</v>
      </c>
      <c r="I44">
        <v>16</v>
      </c>
      <c r="J44">
        <v>4</v>
      </c>
      <c r="K44" s="3">
        <v>1149.69</v>
      </c>
      <c r="L44" s="4">
        <f t="shared" si="5"/>
        <v>1.0575906162868956E-2</v>
      </c>
      <c r="M44" s="5">
        <f t="shared" si="6"/>
        <v>6.2181818181818178</v>
      </c>
      <c r="N44" s="5">
        <f t="shared" si="7"/>
        <v>42.75</v>
      </c>
      <c r="O44" s="5">
        <f t="shared" si="8"/>
        <v>171</v>
      </c>
      <c r="P44" s="6">
        <f t="shared" si="9"/>
        <v>1.6808333333333334</v>
      </c>
    </row>
    <row r="45" spans="1:16" x14ac:dyDescent="0.25">
      <c r="A45" s="2">
        <v>46036</v>
      </c>
      <c r="B45" t="s">
        <v>16</v>
      </c>
      <c r="C45" t="s">
        <v>36</v>
      </c>
      <c r="D45" t="s">
        <v>33</v>
      </c>
      <c r="E45" t="s">
        <v>38</v>
      </c>
      <c r="F45">
        <v>4789</v>
      </c>
      <c r="G45">
        <v>46</v>
      </c>
      <c r="H45" s="3">
        <v>312.2</v>
      </c>
      <c r="I45">
        <v>8</v>
      </c>
      <c r="J45">
        <v>3</v>
      </c>
      <c r="K45" s="3">
        <v>890.95</v>
      </c>
      <c r="L45" s="4">
        <f t="shared" si="5"/>
        <v>9.6053455836291497E-3</v>
      </c>
      <c r="M45" s="5">
        <f t="shared" si="6"/>
        <v>6.7869565217391301</v>
      </c>
      <c r="N45" s="5">
        <f t="shared" si="7"/>
        <v>39.024999999999999</v>
      </c>
      <c r="O45" s="5">
        <f t="shared" si="8"/>
        <v>104.06666666666666</v>
      </c>
      <c r="P45" s="6">
        <f t="shared" si="9"/>
        <v>2.8537796284433057</v>
      </c>
    </row>
    <row r="46" spans="1:16" x14ac:dyDescent="0.25">
      <c r="A46" s="2">
        <v>46046</v>
      </c>
      <c r="B46" t="s">
        <v>16</v>
      </c>
      <c r="C46" t="s">
        <v>36</v>
      </c>
      <c r="D46" t="s">
        <v>33</v>
      </c>
      <c r="E46" t="s">
        <v>39</v>
      </c>
      <c r="F46">
        <v>10463</v>
      </c>
      <c r="G46">
        <v>94</v>
      </c>
      <c r="H46" s="3">
        <v>665.42</v>
      </c>
      <c r="I46">
        <v>9</v>
      </c>
      <c r="J46">
        <v>1</v>
      </c>
      <c r="K46" s="3">
        <v>294.87</v>
      </c>
      <c r="L46" s="4">
        <f t="shared" si="5"/>
        <v>8.984038994552232E-3</v>
      </c>
      <c r="M46" s="5">
        <f t="shared" si="6"/>
        <v>7.0789361702127653</v>
      </c>
      <c r="N46" s="5">
        <f t="shared" si="7"/>
        <v>73.935555555555553</v>
      </c>
      <c r="O46" s="5">
        <f t="shared" si="8"/>
        <v>665.42</v>
      </c>
      <c r="P46" s="6">
        <f t="shared" si="9"/>
        <v>0.44313365994409548</v>
      </c>
    </row>
    <row r="47" spans="1:16" x14ac:dyDescent="0.25">
      <c r="A47" s="2">
        <v>46058</v>
      </c>
      <c r="B47" t="s">
        <v>23</v>
      </c>
      <c r="C47" t="s">
        <v>36</v>
      </c>
      <c r="D47" t="s">
        <v>33</v>
      </c>
      <c r="E47" t="s">
        <v>37</v>
      </c>
      <c r="F47">
        <v>10347</v>
      </c>
      <c r="G47">
        <v>104</v>
      </c>
      <c r="H47" s="3">
        <v>721.25</v>
      </c>
      <c r="I47">
        <v>13</v>
      </c>
      <c r="J47">
        <v>5</v>
      </c>
      <c r="K47" s="3">
        <v>1337.99</v>
      </c>
      <c r="L47" s="4">
        <f t="shared" si="5"/>
        <v>1.0051222576592248E-2</v>
      </c>
      <c r="M47" s="5">
        <f t="shared" si="6"/>
        <v>6.9350961538461542</v>
      </c>
      <c r="N47" s="5">
        <f t="shared" si="7"/>
        <v>55.480769230769234</v>
      </c>
      <c r="O47" s="5">
        <f t="shared" si="8"/>
        <v>144.25</v>
      </c>
      <c r="P47" s="6">
        <f t="shared" si="9"/>
        <v>1.855098786828423</v>
      </c>
    </row>
    <row r="48" spans="1:16" x14ac:dyDescent="0.25">
      <c r="A48" s="2">
        <v>46077</v>
      </c>
      <c r="B48" t="s">
        <v>23</v>
      </c>
      <c r="C48" t="s">
        <v>36</v>
      </c>
      <c r="D48" t="s">
        <v>33</v>
      </c>
      <c r="E48" t="s">
        <v>38</v>
      </c>
      <c r="F48">
        <v>13745</v>
      </c>
      <c r="G48">
        <v>116</v>
      </c>
      <c r="H48" s="3">
        <v>647.46</v>
      </c>
      <c r="I48">
        <v>11</v>
      </c>
      <c r="J48">
        <v>2</v>
      </c>
      <c r="K48" s="3">
        <v>586.64</v>
      </c>
      <c r="L48" s="4">
        <f t="shared" si="5"/>
        <v>8.4394325209166971E-3</v>
      </c>
      <c r="M48" s="5">
        <f t="shared" si="6"/>
        <v>5.5815517241379311</v>
      </c>
      <c r="N48" s="5">
        <f t="shared" si="7"/>
        <v>58.860000000000007</v>
      </c>
      <c r="O48" s="5">
        <f t="shared" si="8"/>
        <v>323.73</v>
      </c>
      <c r="P48" s="6">
        <f t="shared" si="9"/>
        <v>0.90606369505452067</v>
      </c>
    </row>
    <row r="49" spans="1:16" x14ac:dyDescent="0.25">
      <c r="A49" s="2">
        <v>46080</v>
      </c>
      <c r="B49" t="s">
        <v>23</v>
      </c>
      <c r="C49" t="s">
        <v>36</v>
      </c>
      <c r="D49" t="s">
        <v>33</v>
      </c>
      <c r="E49" t="s">
        <v>39</v>
      </c>
      <c r="F49">
        <v>15619</v>
      </c>
      <c r="G49">
        <v>156</v>
      </c>
      <c r="H49" s="3">
        <v>1092.58</v>
      </c>
      <c r="I49">
        <v>17</v>
      </c>
      <c r="J49">
        <v>3</v>
      </c>
      <c r="K49" s="3">
        <v>941.1</v>
      </c>
      <c r="L49" s="4">
        <f t="shared" si="5"/>
        <v>9.9878353287662456E-3</v>
      </c>
      <c r="M49" s="5">
        <f t="shared" si="6"/>
        <v>7.0037179487179486</v>
      </c>
      <c r="N49" s="5">
        <f t="shared" si="7"/>
        <v>64.269411764705879</v>
      </c>
      <c r="O49" s="5">
        <f t="shared" si="8"/>
        <v>364.19333333333333</v>
      </c>
      <c r="P49" s="6">
        <f t="shared" si="9"/>
        <v>0.86135569020117531</v>
      </c>
    </row>
    <row r="50" spans="1:16" x14ac:dyDescent="0.25">
      <c r="A50" s="2">
        <v>46084</v>
      </c>
      <c r="B50" t="s">
        <v>25</v>
      </c>
      <c r="C50" t="s">
        <v>36</v>
      </c>
      <c r="D50" t="s">
        <v>33</v>
      </c>
      <c r="E50" t="s">
        <v>39</v>
      </c>
      <c r="F50">
        <v>14002</v>
      </c>
      <c r="G50">
        <v>125</v>
      </c>
      <c r="H50" s="3">
        <v>879.89</v>
      </c>
      <c r="I50">
        <v>21</v>
      </c>
      <c r="J50">
        <v>3</v>
      </c>
      <c r="K50" s="3">
        <v>850.64</v>
      </c>
      <c r="L50" s="4">
        <f t="shared" si="5"/>
        <v>8.9272961005570639E-3</v>
      </c>
      <c r="M50" s="5">
        <f t="shared" si="6"/>
        <v>7.0391199999999996</v>
      </c>
      <c r="N50" s="5">
        <f t="shared" si="7"/>
        <v>41.899523809523807</v>
      </c>
      <c r="O50" s="5">
        <f t="shared" si="8"/>
        <v>293.29666666666668</v>
      </c>
      <c r="P50" s="6">
        <f t="shared" si="9"/>
        <v>0.96675720828739953</v>
      </c>
    </row>
    <row r="51" spans="1:16" x14ac:dyDescent="0.25">
      <c r="A51" s="2">
        <v>46099</v>
      </c>
      <c r="B51" t="s">
        <v>25</v>
      </c>
      <c r="C51" t="s">
        <v>36</v>
      </c>
      <c r="D51" t="s">
        <v>33</v>
      </c>
      <c r="E51" t="s">
        <v>38</v>
      </c>
      <c r="F51">
        <v>13551</v>
      </c>
      <c r="G51">
        <v>124</v>
      </c>
      <c r="H51" s="3">
        <v>868.87</v>
      </c>
      <c r="I51">
        <v>21</v>
      </c>
      <c r="J51">
        <v>5</v>
      </c>
      <c r="K51" s="3">
        <v>1721.02</v>
      </c>
      <c r="L51" s="4">
        <f t="shared" si="5"/>
        <v>9.1506161906870342E-3</v>
      </c>
      <c r="M51" s="5">
        <f t="shared" si="6"/>
        <v>7.0070161290322579</v>
      </c>
      <c r="N51" s="5">
        <f t="shared" si="7"/>
        <v>41.374761904761904</v>
      </c>
      <c r="O51" s="5">
        <f t="shared" si="8"/>
        <v>173.774</v>
      </c>
      <c r="P51" s="6">
        <f t="shared" si="9"/>
        <v>1.9807566149136233</v>
      </c>
    </row>
    <row r="52" spans="1:16" x14ac:dyDescent="0.25">
      <c r="A52" s="2">
        <v>46099</v>
      </c>
      <c r="B52" t="s">
        <v>25</v>
      </c>
      <c r="C52" t="s">
        <v>36</v>
      </c>
      <c r="D52" t="s">
        <v>33</v>
      </c>
      <c r="E52" t="s">
        <v>37</v>
      </c>
      <c r="F52">
        <v>7508</v>
      </c>
      <c r="G52">
        <v>61</v>
      </c>
      <c r="H52" s="3">
        <v>397.47</v>
      </c>
      <c r="I52">
        <v>10</v>
      </c>
      <c r="J52">
        <v>3</v>
      </c>
      <c r="K52" s="3">
        <v>874.99</v>
      </c>
      <c r="L52" s="4">
        <f t="shared" si="5"/>
        <v>8.1246670218433677E-3</v>
      </c>
      <c r="M52" s="5">
        <f t="shared" si="6"/>
        <v>6.5159016393442624</v>
      </c>
      <c r="N52" s="5">
        <f t="shared" si="7"/>
        <v>39.747</v>
      </c>
      <c r="O52" s="5">
        <f t="shared" si="8"/>
        <v>132.49</v>
      </c>
      <c r="P52" s="6">
        <f t="shared" si="9"/>
        <v>2.201398847711777</v>
      </c>
    </row>
    <row r="53" spans="1:16" x14ac:dyDescent="0.25">
      <c r="A53" s="2">
        <v>46115</v>
      </c>
      <c r="B53" t="s">
        <v>26</v>
      </c>
      <c r="C53" t="s">
        <v>36</v>
      </c>
      <c r="D53" t="s">
        <v>33</v>
      </c>
      <c r="E53" t="s">
        <v>39</v>
      </c>
      <c r="F53">
        <v>7635</v>
      </c>
      <c r="G53">
        <v>67</v>
      </c>
      <c r="H53" s="3">
        <v>457.99</v>
      </c>
      <c r="I53">
        <v>8</v>
      </c>
      <c r="J53">
        <v>3</v>
      </c>
      <c r="K53" s="3">
        <v>1197.6199999999999</v>
      </c>
      <c r="L53" s="4">
        <f t="shared" si="5"/>
        <v>8.7753765553372619E-3</v>
      </c>
      <c r="M53" s="5">
        <f t="shared" si="6"/>
        <v>6.8356716417910448</v>
      </c>
      <c r="N53" s="5">
        <f t="shared" si="7"/>
        <v>57.248750000000001</v>
      </c>
      <c r="O53" s="5">
        <f t="shared" si="8"/>
        <v>152.66333333333333</v>
      </c>
      <c r="P53" s="6">
        <f t="shared" si="9"/>
        <v>2.6149479246271752</v>
      </c>
    </row>
    <row r="54" spans="1:16" x14ac:dyDescent="0.25">
      <c r="A54" s="2">
        <v>46127</v>
      </c>
      <c r="B54" t="s">
        <v>26</v>
      </c>
      <c r="C54" t="s">
        <v>36</v>
      </c>
      <c r="D54" t="s">
        <v>33</v>
      </c>
      <c r="E54" t="s">
        <v>37</v>
      </c>
      <c r="F54">
        <v>14400</v>
      </c>
      <c r="G54">
        <v>113</v>
      </c>
      <c r="H54" s="3">
        <v>728.94</v>
      </c>
      <c r="I54">
        <v>19</v>
      </c>
      <c r="J54">
        <v>3</v>
      </c>
      <c r="K54" s="3">
        <v>1121.77</v>
      </c>
      <c r="L54" s="4">
        <f t="shared" si="5"/>
        <v>7.8472222222222224E-3</v>
      </c>
      <c r="M54" s="5">
        <f t="shared" si="6"/>
        <v>6.450796460176992</v>
      </c>
      <c r="N54" s="5">
        <f t="shared" si="7"/>
        <v>38.365263157894738</v>
      </c>
      <c r="O54" s="5">
        <f t="shared" si="8"/>
        <v>242.98000000000002</v>
      </c>
      <c r="P54" s="6">
        <f t="shared" si="9"/>
        <v>1.5389058084341645</v>
      </c>
    </row>
    <row r="55" spans="1:16" x14ac:dyDescent="0.25">
      <c r="A55" s="2">
        <v>46159</v>
      </c>
      <c r="B55" t="s">
        <v>27</v>
      </c>
      <c r="C55" t="s">
        <v>36</v>
      </c>
      <c r="D55" t="s">
        <v>33</v>
      </c>
      <c r="E55" t="s">
        <v>37</v>
      </c>
      <c r="F55">
        <v>5656</v>
      </c>
      <c r="G55">
        <v>57</v>
      </c>
      <c r="H55" s="3">
        <v>377.01</v>
      </c>
      <c r="I55">
        <v>8</v>
      </c>
      <c r="J55">
        <v>2</v>
      </c>
      <c r="K55" s="3">
        <v>708.03</v>
      </c>
      <c r="L55" s="4">
        <f t="shared" si="5"/>
        <v>1.0077793493635077E-2</v>
      </c>
      <c r="M55" s="5">
        <f t="shared" si="6"/>
        <v>6.6142105263157891</v>
      </c>
      <c r="N55" s="5">
        <f t="shared" si="7"/>
        <v>47.126249999999999</v>
      </c>
      <c r="O55" s="5">
        <f t="shared" si="8"/>
        <v>188.505</v>
      </c>
      <c r="P55" s="6">
        <f t="shared" si="9"/>
        <v>1.8780138457865838</v>
      </c>
    </row>
    <row r="56" spans="1:16" x14ac:dyDescent="0.25">
      <c r="A56" s="2">
        <v>46164</v>
      </c>
      <c r="B56" t="s">
        <v>27</v>
      </c>
      <c r="C56" t="s">
        <v>36</v>
      </c>
      <c r="D56" t="s">
        <v>33</v>
      </c>
      <c r="E56" t="s">
        <v>38</v>
      </c>
      <c r="F56">
        <v>19240</v>
      </c>
      <c r="G56">
        <v>187</v>
      </c>
      <c r="H56" s="3">
        <v>1381.81</v>
      </c>
      <c r="I56">
        <v>28</v>
      </c>
      <c r="J56">
        <v>4</v>
      </c>
      <c r="K56" s="3">
        <v>1048.1099999999999</v>
      </c>
      <c r="L56" s="4">
        <f t="shared" si="5"/>
        <v>9.7193347193347199E-3</v>
      </c>
      <c r="M56" s="5">
        <f t="shared" si="6"/>
        <v>7.3893582887700529</v>
      </c>
      <c r="N56" s="5">
        <f t="shared" si="7"/>
        <v>49.350357142857142</v>
      </c>
      <c r="O56" s="5">
        <f t="shared" si="8"/>
        <v>345.45249999999999</v>
      </c>
      <c r="P56" s="6">
        <f t="shared" si="9"/>
        <v>0.75850514904364563</v>
      </c>
    </row>
    <row r="57" spans="1:16" x14ac:dyDescent="0.25">
      <c r="A57" s="2">
        <v>46179</v>
      </c>
      <c r="B57" t="s">
        <v>28</v>
      </c>
      <c r="C57" t="s">
        <v>36</v>
      </c>
      <c r="D57" t="s">
        <v>33</v>
      </c>
      <c r="E57" t="s">
        <v>38</v>
      </c>
      <c r="F57">
        <v>18410</v>
      </c>
      <c r="G57">
        <v>189</v>
      </c>
      <c r="H57" s="3">
        <v>1147.6500000000001</v>
      </c>
      <c r="I57">
        <v>19</v>
      </c>
      <c r="J57">
        <v>6</v>
      </c>
      <c r="K57" s="3">
        <v>2084.61</v>
      </c>
      <c r="L57" s="4">
        <f t="shared" si="5"/>
        <v>1.0266159695817491E-2</v>
      </c>
      <c r="M57" s="5">
        <f t="shared" si="6"/>
        <v>6.0722222222222229</v>
      </c>
      <c r="N57" s="5">
        <f t="shared" si="7"/>
        <v>60.402631578947371</v>
      </c>
      <c r="O57" s="5">
        <f t="shared" si="8"/>
        <v>191.27500000000001</v>
      </c>
      <c r="P57" s="6">
        <f t="shared" si="9"/>
        <v>1.8164161547510129</v>
      </c>
    </row>
    <row r="58" spans="1:16" x14ac:dyDescent="0.25">
      <c r="A58" s="2">
        <v>46200</v>
      </c>
      <c r="B58" t="s">
        <v>28</v>
      </c>
      <c r="C58" t="s">
        <v>36</v>
      </c>
      <c r="D58" t="s">
        <v>33</v>
      </c>
      <c r="E58" t="s">
        <v>37</v>
      </c>
      <c r="F58">
        <v>8808</v>
      </c>
      <c r="G58">
        <v>79</v>
      </c>
      <c r="H58" s="3">
        <v>465.72</v>
      </c>
      <c r="I58">
        <v>10</v>
      </c>
      <c r="J58">
        <v>4</v>
      </c>
      <c r="K58" s="3">
        <v>1533.34</v>
      </c>
      <c r="L58" s="4">
        <f t="shared" si="5"/>
        <v>8.9691189827429615E-3</v>
      </c>
      <c r="M58" s="5">
        <f t="shared" si="6"/>
        <v>5.8951898734177215</v>
      </c>
      <c r="N58" s="5">
        <f t="shared" si="7"/>
        <v>46.572000000000003</v>
      </c>
      <c r="O58" s="5">
        <f t="shared" si="8"/>
        <v>116.43</v>
      </c>
      <c r="P58" s="6">
        <f t="shared" si="9"/>
        <v>3.2924074551232496</v>
      </c>
    </row>
    <row r="59" spans="1:16" x14ac:dyDescent="0.25">
      <c r="A59" s="2">
        <v>46029</v>
      </c>
      <c r="B59" t="s">
        <v>16</v>
      </c>
      <c r="C59" t="s">
        <v>40</v>
      </c>
      <c r="D59" t="s">
        <v>18</v>
      </c>
      <c r="E59" t="s">
        <v>41</v>
      </c>
      <c r="F59">
        <v>43238</v>
      </c>
      <c r="G59">
        <v>729</v>
      </c>
      <c r="H59" s="3">
        <v>394.8</v>
      </c>
      <c r="I59">
        <v>46</v>
      </c>
      <c r="J59">
        <v>7</v>
      </c>
      <c r="K59" s="3">
        <v>504.88</v>
      </c>
      <c r="L59" s="4">
        <f t="shared" si="5"/>
        <v>1.6860169295527083E-2</v>
      </c>
      <c r="M59" s="5">
        <f t="shared" si="6"/>
        <v>0.54156378600823052</v>
      </c>
      <c r="N59" s="5">
        <f t="shared" si="7"/>
        <v>8.5826086956521745</v>
      </c>
      <c r="O59" s="5">
        <f t="shared" si="8"/>
        <v>56.4</v>
      </c>
      <c r="P59" s="6">
        <f t="shared" si="9"/>
        <v>1.2788247213779129</v>
      </c>
    </row>
    <row r="60" spans="1:16" x14ac:dyDescent="0.25">
      <c r="A60" s="2">
        <v>46034</v>
      </c>
      <c r="B60" t="s">
        <v>16</v>
      </c>
      <c r="C60" t="s">
        <v>40</v>
      </c>
      <c r="D60" t="s">
        <v>31</v>
      </c>
      <c r="E60" t="s">
        <v>42</v>
      </c>
      <c r="F60">
        <v>21381</v>
      </c>
      <c r="G60">
        <v>383</v>
      </c>
      <c r="H60" s="3">
        <v>181.53</v>
      </c>
      <c r="I60">
        <v>25</v>
      </c>
      <c r="J60">
        <v>9</v>
      </c>
      <c r="K60" s="3">
        <v>666.45</v>
      </c>
      <c r="L60" s="4">
        <f t="shared" si="5"/>
        <v>1.7913100416257426E-2</v>
      </c>
      <c r="M60" s="5">
        <f t="shared" si="6"/>
        <v>0.47396866840731072</v>
      </c>
      <c r="N60" s="5">
        <f t="shared" si="7"/>
        <v>7.2611999999999997</v>
      </c>
      <c r="O60" s="5">
        <f t="shared" si="8"/>
        <v>20.170000000000002</v>
      </c>
      <c r="P60" s="6">
        <f t="shared" si="9"/>
        <v>3.6712940009915718</v>
      </c>
    </row>
    <row r="61" spans="1:16" x14ac:dyDescent="0.25">
      <c r="A61" s="2">
        <v>46042</v>
      </c>
      <c r="B61" t="s">
        <v>16</v>
      </c>
      <c r="C61" t="s">
        <v>40</v>
      </c>
      <c r="D61" t="s">
        <v>18</v>
      </c>
      <c r="E61" t="s">
        <v>43</v>
      </c>
      <c r="F61">
        <v>49000</v>
      </c>
      <c r="G61">
        <v>865</v>
      </c>
      <c r="H61" s="3">
        <v>447.17</v>
      </c>
      <c r="I61">
        <v>61</v>
      </c>
      <c r="J61">
        <v>21</v>
      </c>
      <c r="K61" s="3">
        <v>1337.47</v>
      </c>
      <c r="L61" s="4">
        <f t="shared" si="5"/>
        <v>1.7653061224489796E-2</v>
      </c>
      <c r="M61" s="5">
        <f t="shared" si="6"/>
        <v>0.51695953757225432</v>
      </c>
      <c r="N61" s="5">
        <f t="shared" si="7"/>
        <v>7.3306557377049186</v>
      </c>
      <c r="O61" s="5">
        <f t="shared" si="8"/>
        <v>21.293809523809525</v>
      </c>
      <c r="P61" s="6">
        <f t="shared" si="9"/>
        <v>2.9909654046559475</v>
      </c>
    </row>
    <row r="62" spans="1:16" x14ac:dyDescent="0.25">
      <c r="A62" s="2">
        <v>46048</v>
      </c>
      <c r="B62" t="s">
        <v>16</v>
      </c>
      <c r="C62" t="s">
        <v>40</v>
      </c>
      <c r="D62" t="s">
        <v>31</v>
      </c>
      <c r="E62" t="s">
        <v>44</v>
      </c>
      <c r="F62">
        <v>17906</v>
      </c>
      <c r="G62">
        <v>349</v>
      </c>
      <c r="H62" s="3">
        <v>195.66</v>
      </c>
      <c r="I62">
        <v>22</v>
      </c>
      <c r="J62">
        <v>6</v>
      </c>
      <c r="K62" s="3">
        <v>436.5</v>
      </c>
      <c r="L62" s="4">
        <f t="shared" si="5"/>
        <v>1.9490673517256786E-2</v>
      </c>
      <c r="M62" s="5">
        <f t="shared" si="6"/>
        <v>0.56063037249283665</v>
      </c>
      <c r="N62" s="5">
        <f t="shared" si="7"/>
        <v>8.8936363636363627</v>
      </c>
      <c r="O62" s="5">
        <f t="shared" si="8"/>
        <v>32.61</v>
      </c>
      <c r="P62" s="6">
        <f t="shared" si="9"/>
        <v>2.2309107635694572</v>
      </c>
    </row>
    <row r="63" spans="1:16" x14ac:dyDescent="0.25">
      <c r="A63" s="2">
        <v>46057</v>
      </c>
      <c r="B63" t="s">
        <v>23</v>
      </c>
      <c r="C63" t="s">
        <v>40</v>
      </c>
      <c r="D63" t="s">
        <v>18</v>
      </c>
      <c r="E63" t="s">
        <v>41</v>
      </c>
      <c r="F63">
        <v>45349</v>
      </c>
      <c r="G63">
        <v>700</v>
      </c>
      <c r="H63" s="3">
        <v>389.99</v>
      </c>
      <c r="I63">
        <v>30</v>
      </c>
      <c r="J63">
        <v>9</v>
      </c>
      <c r="K63" s="3">
        <v>781.41</v>
      </c>
      <c r="L63" s="4">
        <f t="shared" si="5"/>
        <v>1.5435842025182474E-2</v>
      </c>
      <c r="M63" s="5">
        <f t="shared" si="6"/>
        <v>0.55712857142857142</v>
      </c>
      <c r="N63" s="5">
        <f t="shared" si="7"/>
        <v>12.999666666666666</v>
      </c>
      <c r="O63" s="5">
        <f t="shared" si="8"/>
        <v>43.332222222222221</v>
      </c>
      <c r="P63" s="6">
        <f t="shared" si="9"/>
        <v>2.0036667606861713</v>
      </c>
    </row>
    <row r="64" spans="1:16" x14ac:dyDescent="0.25">
      <c r="A64" s="2">
        <v>46061</v>
      </c>
      <c r="B64" t="s">
        <v>23</v>
      </c>
      <c r="C64" t="s">
        <v>40</v>
      </c>
      <c r="D64" t="s">
        <v>18</v>
      </c>
      <c r="E64" t="s">
        <v>43</v>
      </c>
      <c r="F64">
        <v>20880</v>
      </c>
      <c r="G64">
        <v>413</v>
      </c>
      <c r="H64" s="3">
        <v>243.53</v>
      </c>
      <c r="I64">
        <v>24</v>
      </c>
      <c r="J64">
        <v>8</v>
      </c>
      <c r="K64" s="3">
        <v>578.12</v>
      </c>
      <c r="L64" s="4">
        <f t="shared" si="5"/>
        <v>1.9779693486590037E-2</v>
      </c>
      <c r="M64" s="5">
        <f t="shared" si="6"/>
        <v>0.58966101694915252</v>
      </c>
      <c r="N64" s="5">
        <f t="shared" si="7"/>
        <v>10.147083333333333</v>
      </c>
      <c r="O64" s="5">
        <f t="shared" si="8"/>
        <v>30.44125</v>
      </c>
      <c r="P64" s="6">
        <f t="shared" si="9"/>
        <v>2.3739169712150452</v>
      </c>
    </row>
    <row r="65" spans="1:16" x14ac:dyDescent="0.25">
      <c r="A65" s="2">
        <v>46065</v>
      </c>
      <c r="B65" t="s">
        <v>23</v>
      </c>
      <c r="C65" t="s">
        <v>40</v>
      </c>
      <c r="D65" t="s">
        <v>31</v>
      </c>
      <c r="E65" t="s">
        <v>42</v>
      </c>
      <c r="F65">
        <v>28333</v>
      </c>
      <c r="G65">
        <v>482</v>
      </c>
      <c r="H65" s="3">
        <v>238.62</v>
      </c>
      <c r="I65">
        <v>33</v>
      </c>
      <c r="J65">
        <v>10</v>
      </c>
      <c r="K65" s="3">
        <v>805.4</v>
      </c>
      <c r="L65" s="4">
        <f t="shared" si="5"/>
        <v>1.7011964846645255E-2</v>
      </c>
      <c r="M65" s="5">
        <f t="shared" si="6"/>
        <v>0.49506224066390042</v>
      </c>
      <c r="N65" s="5">
        <f t="shared" si="7"/>
        <v>7.2309090909090914</v>
      </c>
      <c r="O65" s="5">
        <f t="shared" si="8"/>
        <v>23.862000000000002</v>
      </c>
      <c r="P65" s="6">
        <f t="shared" si="9"/>
        <v>3.3752409689045342</v>
      </c>
    </row>
    <row r="66" spans="1:16" x14ac:dyDescent="0.25">
      <c r="A66" s="2">
        <v>46070</v>
      </c>
      <c r="B66" t="s">
        <v>23</v>
      </c>
      <c r="C66" t="s">
        <v>40</v>
      </c>
      <c r="D66" t="s">
        <v>31</v>
      </c>
      <c r="E66" t="s">
        <v>44</v>
      </c>
      <c r="F66">
        <v>33828</v>
      </c>
      <c r="G66">
        <v>575</v>
      </c>
      <c r="H66" s="3">
        <v>280.47000000000003</v>
      </c>
      <c r="I66">
        <v>41</v>
      </c>
      <c r="J66">
        <v>18</v>
      </c>
      <c r="K66" s="3">
        <v>1272.22</v>
      </c>
      <c r="L66" s="4">
        <f t="shared" ref="L66:L79" si="10">IFERROR(G66/F66,0)</f>
        <v>1.6997753340428048E-2</v>
      </c>
      <c r="M66" s="5">
        <f t="shared" ref="M66:M79" si="11">IFERROR(H66/G66,0)</f>
        <v>0.48777391304347834</v>
      </c>
      <c r="N66" s="5">
        <f t="shared" ref="N66:N79" si="12">IFERROR(H66/I66,0)</f>
        <v>6.8407317073170741</v>
      </c>
      <c r="O66" s="5">
        <f t="shared" ref="O66:O79" si="13">IFERROR(H66/J66,0)</f>
        <v>15.581666666666669</v>
      </c>
      <c r="P66" s="6">
        <f t="shared" ref="P66:P79" si="14">IFERROR(K66/H66,0)</f>
        <v>4.5360288087852529</v>
      </c>
    </row>
    <row r="67" spans="1:16" x14ac:dyDescent="0.25">
      <c r="A67" s="2">
        <v>46099</v>
      </c>
      <c r="B67" t="s">
        <v>25</v>
      </c>
      <c r="C67" t="s">
        <v>40</v>
      </c>
      <c r="D67" t="s">
        <v>31</v>
      </c>
      <c r="E67" t="s">
        <v>44</v>
      </c>
      <c r="F67">
        <v>63618</v>
      </c>
      <c r="G67">
        <v>1152</v>
      </c>
      <c r="H67" s="3">
        <v>695.78</v>
      </c>
      <c r="I67">
        <v>84</v>
      </c>
      <c r="J67">
        <v>15</v>
      </c>
      <c r="K67" s="3">
        <v>911.74</v>
      </c>
      <c r="L67" s="4">
        <f t="shared" si="10"/>
        <v>1.8108082618126947E-2</v>
      </c>
      <c r="M67" s="5">
        <f t="shared" si="11"/>
        <v>0.60397569444444443</v>
      </c>
      <c r="N67" s="5">
        <f t="shared" si="12"/>
        <v>8.2830952380952372</v>
      </c>
      <c r="O67" s="5">
        <f t="shared" si="13"/>
        <v>46.385333333333328</v>
      </c>
      <c r="P67" s="6">
        <f t="shared" si="14"/>
        <v>1.3103854666704993</v>
      </c>
    </row>
    <row r="68" spans="1:16" x14ac:dyDescent="0.25">
      <c r="A68" s="2">
        <v>46100</v>
      </c>
      <c r="B68" t="s">
        <v>25</v>
      </c>
      <c r="C68" t="s">
        <v>40</v>
      </c>
      <c r="D68" t="s">
        <v>18</v>
      </c>
      <c r="E68" t="s">
        <v>41</v>
      </c>
      <c r="F68">
        <v>23363</v>
      </c>
      <c r="G68">
        <v>337</v>
      </c>
      <c r="H68" s="3">
        <v>201.99</v>
      </c>
      <c r="I68">
        <v>16</v>
      </c>
      <c r="J68">
        <v>4</v>
      </c>
      <c r="K68" s="3">
        <v>315.37</v>
      </c>
      <c r="L68" s="4">
        <f t="shared" si="10"/>
        <v>1.4424517399306596E-2</v>
      </c>
      <c r="M68" s="5">
        <f t="shared" si="11"/>
        <v>0.59937685459940659</v>
      </c>
      <c r="N68" s="5">
        <f t="shared" si="12"/>
        <v>12.624375000000001</v>
      </c>
      <c r="O68" s="5">
        <f t="shared" si="13"/>
        <v>50.497500000000002</v>
      </c>
      <c r="P68" s="6">
        <f t="shared" si="14"/>
        <v>1.5613149165800286</v>
      </c>
    </row>
    <row r="69" spans="1:16" x14ac:dyDescent="0.25">
      <c r="A69" s="2">
        <v>46115</v>
      </c>
      <c r="B69" t="s">
        <v>26</v>
      </c>
      <c r="C69" t="s">
        <v>40</v>
      </c>
      <c r="D69" t="s">
        <v>18</v>
      </c>
      <c r="E69" t="s">
        <v>41</v>
      </c>
      <c r="F69">
        <v>19450</v>
      </c>
      <c r="G69">
        <v>281</v>
      </c>
      <c r="H69" s="3">
        <v>177.47</v>
      </c>
      <c r="I69">
        <v>16</v>
      </c>
      <c r="J69">
        <v>6</v>
      </c>
      <c r="K69" s="3">
        <v>453.5</v>
      </c>
      <c r="L69" s="4">
        <f t="shared" si="10"/>
        <v>1.4447300771208225E-2</v>
      </c>
      <c r="M69" s="5">
        <f t="shared" si="11"/>
        <v>0.63156583629893237</v>
      </c>
      <c r="N69" s="5">
        <f t="shared" si="12"/>
        <v>11.091875</v>
      </c>
      <c r="O69" s="5">
        <f t="shared" si="13"/>
        <v>29.578333333333333</v>
      </c>
      <c r="P69" s="6">
        <f t="shared" si="14"/>
        <v>2.5553614695441484</v>
      </c>
    </row>
    <row r="70" spans="1:16" x14ac:dyDescent="0.25">
      <c r="A70" s="2">
        <v>46116</v>
      </c>
      <c r="B70" t="s">
        <v>26</v>
      </c>
      <c r="C70" t="s">
        <v>40</v>
      </c>
      <c r="D70" t="s">
        <v>18</v>
      </c>
      <c r="E70" t="s">
        <v>43</v>
      </c>
      <c r="F70">
        <v>16312</v>
      </c>
      <c r="G70">
        <v>345</v>
      </c>
      <c r="H70" s="3">
        <v>197.4</v>
      </c>
      <c r="I70">
        <v>24</v>
      </c>
      <c r="J70">
        <v>4</v>
      </c>
      <c r="K70" s="3">
        <v>331.88</v>
      </c>
      <c r="L70" s="4">
        <f t="shared" si="10"/>
        <v>2.1150073565473271E-2</v>
      </c>
      <c r="M70" s="5">
        <f t="shared" si="11"/>
        <v>0.57217391304347831</v>
      </c>
      <c r="N70" s="5">
        <f t="shared" si="12"/>
        <v>8.2249999999999996</v>
      </c>
      <c r="O70" s="5">
        <f t="shared" si="13"/>
        <v>49.35</v>
      </c>
      <c r="P70" s="6">
        <f t="shared" si="14"/>
        <v>1.6812563323201621</v>
      </c>
    </row>
    <row r="71" spans="1:16" x14ac:dyDescent="0.25">
      <c r="A71" s="2">
        <v>46119</v>
      </c>
      <c r="B71" t="s">
        <v>26</v>
      </c>
      <c r="C71" t="s">
        <v>40</v>
      </c>
      <c r="D71" t="s">
        <v>31</v>
      </c>
      <c r="E71" t="s">
        <v>44</v>
      </c>
      <c r="F71">
        <v>45881</v>
      </c>
      <c r="G71">
        <v>830</v>
      </c>
      <c r="H71" s="3">
        <v>455.76</v>
      </c>
      <c r="I71">
        <v>44</v>
      </c>
      <c r="J71">
        <v>10</v>
      </c>
      <c r="K71" s="3">
        <v>811.87</v>
      </c>
      <c r="L71" s="4">
        <f t="shared" si="10"/>
        <v>1.809027702098908E-2</v>
      </c>
      <c r="M71" s="5">
        <f t="shared" si="11"/>
        <v>0.54910843373493978</v>
      </c>
      <c r="N71" s="5">
        <f t="shared" si="12"/>
        <v>10.358181818181817</v>
      </c>
      <c r="O71" s="5">
        <f t="shared" si="13"/>
        <v>45.576000000000001</v>
      </c>
      <c r="P71" s="6">
        <f t="shared" si="14"/>
        <v>1.7813542215200984</v>
      </c>
    </row>
    <row r="72" spans="1:16" x14ac:dyDescent="0.25">
      <c r="A72" s="2">
        <v>46123</v>
      </c>
      <c r="B72" t="s">
        <v>26</v>
      </c>
      <c r="C72" t="s">
        <v>40</v>
      </c>
      <c r="D72" t="s">
        <v>31</v>
      </c>
      <c r="E72" t="s">
        <v>42</v>
      </c>
      <c r="F72">
        <v>26888</v>
      </c>
      <c r="G72">
        <v>408</v>
      </c>
      <c r="H72" s="3">
        <v>201.61</v>
      </c>
      <c r="I72">
        <v>17</v>
      </c>
      <c r="J72">
        <v>3</v>
      </c>
      <c r="K72" s="3">
        <v>197.48</v>
      </c>
      <c r="L72" s="4">
        <f t="shared" si="10"/>
        <v>1.517405534067242E-2</v>
      </c>
      <c r="M72" s="5">
        <f t="shared" si="11"/>
        <v>0.49414215686274515</v>
      </c>
      <c r="N72" s="5">
        <f t="shared" si="12"/>
        <v>11.859411764705882</v>
      </c>
      <c r="O72" s="5">
        <f t="shared" si="13"/>
        <v>67.203333333333333</v>
      </c>
      <c r="P72" s="6">
        <f t="shared" si="14"/>
        <v>0.97951490501463212</v>
      </c>
    </row>
    <row r="73" spans="1:16" x14ac:dyDescent="0.25">
      <c r="A73" s="2">
        <v>46163</v>
      </c>
      <c r="B73" t="s">
        <v>27</v>
      </c>
      <c r="C73" t="s">
        <v>40</v>
      </c>
      <c r="D73" t="s">
        <v>18</v>
      </c>
      <c r="E73" t="s">
        <v>43</v>
      </c>
      <c r="F73">
        <v>26529</v>
      </c>
      <c r="G73">
        <v>493</v>
      </c>
      <c r="H73" s="3">
        <v>273.52</v>
      </c>
      <c r="I73">
        <v>34</v>
      </c>
      <c r="J73">
        <v>11</v>
      </c>
      <c r="K73" s="3">
        <v>864.09</v>
      </c>
      <c r="L73" s="4">
        <f t="shared" si="10"/>
        <v>1.8583436993478836E-2</v>
      </c>
      <c r="M73" s="5">
        <f t="shared" si="11"/>
        <v>0.55480730223123731</v>
      </c>
      <c r="N73" s="5">
        <f t="shared" si="12"/>
        <v>8.0447058823529414</v>
      </c>
      <c r="O73" s="5">
        <f t="shared" si="13"/>
        <v>24.865454545454543</v>
      </c>
      <c r="P73" s="6">
        <f t="shared" si="14"/>
        <v>3.1591474115238376</v>
      </c>
    </row>
    <row r="74" spans="1:16" x14ac:dyDescent="0.25">
      <c r="A74" s="2">
        <v>46166</v>
      </c>
      <c r="B74" t="s">
        <v>27</v>
      </c>
      <c r="C74" t="s">
        <v>40</v>
      </c>
      <c r="D74" t="s">
        <v>18</v>
      </c>
      <c r="E74" t="s">
        <v>41</v>
      </c>
      <c r="F74">
        <v>32474</v>
      </c>
      <c r="G74">
        <v>697</v>
      </c>
      <c r="H74" s="3">
        <v>343.04</v>
      </c>
      <c r="I74">
        <v>47</v>
      </c>
      <c r="J74">
        <v>16</v>
      </c>
      <c r="K74" s="3">
        <v>918.07</v>
      </c>
      <c r="L74" s="4">
        <f t="shared" si="10"/>
        <v>2.1463324505758451E-2</v>
      </c>
      <c r="M74" s="5">
        <f t="shared" si="11"/>
        <v>0.49216642754662843</v>
      </c>
      <c r="N74" s="5">
        <f t="shared" si="12"/>
        <v>7.2987234042553197</v>
      </c>
      <c r="O74" s="5">
        <f t="shared" si="13"/>
        <v>21.44</v>
      </c>
      <c r="P74" s="6">
        <f t="shared" si="14"/>
        <v>2.6762768190298507</v>
      </c>
    </row>
    <row r="75" spans="1:16" x14ac:dyDescent="0.25">
      <c r="A75" s="2">
        <v>46169</v>
      </c>
      <c r="B75" t="s">
        <v>27</v>
      </c>
      <c r="C75" t="s">
        <v>40</v>
      </c>
      <c r="D75" t="s">
        <v>31</v>
      </c>
      <c r="E75" t="s">
        <v>42</v>
      </c>
      <c r="F75">
        <v>51661</v>
      </c>
      <c r="G75">
        <v>1016</v>
      </c>
      <c r="H75" s="3">
        <v>611.14</v>
      </c>
      <c r="I75">
        <v>47</v>
      </c>
      <c r="J75">
        <v>14</v>
      </c>
      <c r="K75" s="3">
        <v>1006.43</v>
      </c>
      <c r="L75" s="4">
        <f t="shared" si="10"/>
        <v>1.9666673118987243E-2</v>
      </c>
      <c r="M75" s="5">
        <f t="shared" si="11"/>
        <v>0.6015157480314961</v>
      </c>
      <c r="N75" s="5">
        <f t="shared" si="12"/>
        <v>13.002978723404254</v>
      </c>
      <c r="O75" s="5">
        <f t="shared" si="13"/>
        <v>43.652857142857144</v>
      </c>
      <c r="P75" s="6">
        <f t="shared" si="14"/>
        <v>1.6468076054586509</v>
      </c>
    </row>
    <row r="76" spans="1:16" x14ac:dyDescent="0.25">
      <c r="A76" s="2">
        <v>46184</v>
      </c>
      <c r="B76" t="s">
        <v>28</v>
      </c>
      <c r="C76" t="s">
        <v>40</v>
      </c>
      <c r="D76" t="s">
        <v>18</v>
      </c>
      <c r="E76" t="s">
        <v>43</v>
      </c>
      <c r="F76">
        <v>68883</v>
      </c>
      <c r="G76">
        <v>1233</v>
      </c>
      <c r="H76" s="3">
        <v>581.48</v>
      </c>
      <c r="I76">
        <v>51</v>
      </c>
      <c r="J76">
        <v>15</v>
      </c>
      <c r="K76" s="3">
        <v>1052.98</v>
      </c>
      <c r="L76" s="4">
        <f t="shared" si="10"/>
        <v>1.7899917250990809E-2</v>
      </c>
      <c r="M76" s="5">
        <f t="shared" si="11"/>
        <v>0.4715977291159773</v>
      </c>
      <c r="N76" s="5">
        <f t="shared" si="12"/>
        <v>11.401568627450981</v>
      </c>
      <c r="O76" s="5">
        <f t="shared" si="13"/>
        <v>38.765333333333338</v>
      </c>
      <c r="P76" s="6">
        <f t="shared" si="14"/>
        <v>1.8108619385017541</v>
      </c>
    </row>
    <row r="77" spans="1:16" x14ac:dyDescent="0.25">
      <c r="A77" s="2">
        <v>46186</v>
      </c>
      <c r="B77" t="s">
        <v>28</v>
      </c>
      <c r="C77" t="s">
        <v>40</v>
      </c>
      <c r="D77" t="s">
        <v>31</v>
      </c>
      <c r="E77" t="s">
        <v>44</v>
      </c>
      <c r="F77">
        <v>28377</v>
      </c>
      <c r="G77">
        <v>482</v>
      </c>
      <c r="H77" s="3">
        <v>273.32</v>
      </c>
      <c r="I77">
        <v>31</v>
      </c>
      <c r="J77">
        <v>7</v>
      </c>
      <c r="K77" s="3">
        <v>416.85</v>
      </c>
      <c r="L77" s="4">
        <f t="shared" si="10"/>
        <v>1.6985586918983685E-2</v>
      </c>
      <c r="M77" s="5">
        <f t="shared" si="11"/>
        <v>0.56705394190871372</v>
      </c>
      <c r="N77" s="5">
        <f t="shared" si="12"/>
        <v>8.8167741935483868</v>
      </c>
      <c r="O77" s="5">
        <f t="shared" si="13"/>
        <v>39.045714285714283</v>
      </c>
      <c r="P77" s="6">
        <f t="shared" si="14"/>
        <v>1.5251353724571932</v>
      </c>
    </row>
    <row r="78" spans="1:16" x14ac:dyDescent="0.25">
      <c r="A78" s="2">
        <v>46187</v>
      </c>
      <c r="B78" t="s">
        <v>28</v>
      </c>
      <c r="C78" t="s">
        <v>40</v>
      </c>
      <c r="D78" t="s">
        <v>18</v>
      </c>
      <c r="E78" t="s">
        <v>41</v>
      </c>
      <c r="F78">
        <v>38210</v>
      </c>
      <c r="G78">
        <v>653</v>
      </c>
      <c r="H78" s="3">
        <v>318.3</v>
      </c>
      <c r="I78">
        <v>35</v>
      </c>
      <c r="J78">
        <v>8</v>
      </c>
      <c r="K78" s="3">
        <v>533.24</v>
      </c>
      <c r="L78" s="4">
        <f t="shared" si="10"/>
        <v>1.7089767076681497E-2</v>
      </c>
      <c r="M78" s="5">
        <f t="shared" si="11"/>
        <v>0.48744257274119451</v>
      </c>
      <c r="N78" s="5">
        <f t="shared" si="12"/>
        <v>9.0942857142857143</v>
      </c>
      <c r="O78" s="5">
        <f t="shared" si="13"/>
        <v>39.787500000000001</v>
      </c>
      <c r="P78" s="6">
        <f t="shared" si="14"/>
        <v>1.6752748978950676</v>
      </c>
    </row>
    <row r="79" spans="1:16" x14ac:dyDescent="0.25">
      <c r="A79" s="2">
        <v>46193</v>
      </c>
      <c r="B79" t="s">
        <v>28</v>
      </c>
      <c r="C79" t="s">
        <v>40</v>
      </c>
      <c r="D79" t="s">
        <v>31</v>
      </c>
      <c r="E79" t="s">
        <v>42</v>
      </c>
      <c r="F79">
        <v>70711</v>
      </c>
      <c r="G79">
        <v>1381</v>
      </c>
      <c r="H79" s="3">
        <v>851.05</v>
      </c>
      <c r="I79">
        <v>72</v>
      </c>
      <c r="J79">
        <v>18</v>
      </c>
      <c r="K79" s="3">
        <v>1230.77</v>
      </c>
      <c r="L79" s="4">
        <f t="shared" si="10"/>
        <v>1.953020039314958E-2</v>
      </c>
      <c r="M79" s="5">
        <f t="shared" si="11"/>
        <v>0.61625633598841412</v>
      </c>
      <c r="N79" s="5">
        <f t="shared" si="12"/>
        <v>11.820138888888888</v>
      </c>
      <c r="O79" s="5">
        <f t="shared" si="13"/>
        <v>47.280555555555551</v>
      </c>
      <c r="P79" s="6">
        <f t="shared" si="14"/>
        <v>1.446178250396569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zoomScaleNormal="100" workbookViewId="0">
      <selection activeCell="K16" sqref="K16"/>
    </sheetView>
  </sheetViews>
  <sheetFormatPr baseColWidth="10" defaultColWidth="8.7109375" defaultRowHeight="15" x14ac:dyDescent="0.25"/>
  <cols>
    <col min="1" max="1" width="14" customWidth="1"/>
    <col min="2" max="2" width="12" customWidth="1"/>
    <col min="3" max="3" width="9" customWidth="1"/>
    <col min="4" max="4" width="8" customWidth="1"/>
    <col min="5" max="5" width="12" customWidth="1"/>
    <col min="6" max="6" width="9" customWidth="1"/>
    <col min="7" max="7" width="8" customWidth="1"/>
    <col min="8" max="8" width="10" customWidth="1"/>
  </cols>
  <sheetData>
    <row r="1" spans="1:11" ht="18" x14ac:dyDescent="0.25">
      <c r="A1" s="7" t="s">
        <v>45</v>
      </c>
      <c r="J1">
        <f>SUM(Données!$K$2:$K$79)</f>
        <v>282604.3</v>
      </c>
    </row>
    <row r="3" spans="1:11" ht="15.75" x14ac:dyDescent="0.25">
      <c r="A3" s="8" t="s">
        <v>46</v>
      </c>
    </row>
    <row r="4" spans="1:11" x14ac:dyDescent="0.25">
      <c r="A4" s="9"/>
      <c r="B4" s="9" t="s">
        <v>7</v>
      </c>
      <c r="C4" s="9" t="s">
        <v>8</v>
      </c>
      <c r="D4" s="9" t="s">
        <v>9</v>
      </c>
      <c r="E4" s="9" t="s">
        <v>10</v>
      </c>
      <c r="F4" s="9" t="s">
        <v>13</v>
      </c>
      <c r="G4" s="9" t="s">
        <v>15</v>
      </c>
      <c r="H4" s="9" t="s">
        <v>47</v>
      </c>
    </row>
    <row r="5" spans="1:11" x14ac:dyDescent="0.25">
      <c r="A5" s="10" t="s">
        <v>29</v>
      </c>
      <c r="B5" s="11">
        <f>SUMIF(Données!$C$2:$C$79,A5,Données!$H$2:$H$79)</f>
        <v>32700.490000000005</v>
      </c>
      <c r="C5" s="10">
        <f>SUMIF(Données!$C$2:$C$79,A5,Données!$I$2:$I$79)</f>
        <v>2725</v>
      </c>
      <c r="D5" s="10">
        <f>SUMIF(Données!$C$2:$C$79,A5,Données!$J$2:$J$79)</f>
        <v>821</v>
      </c>
      <c r="E5" s="11">
        <f>SUMIF(Données!$C$2:$C$79,A5,Données!$K$2:$K$79)</f>
        <v>70743.669999999984</v>
      </c>
      <c r="F5" s="12">
        <f>IFERROR(B5/C5,0)</f>
        <v>12.000179816513763</v>
      </c>
      <c r="G5" s="13">
        <f>IFERROR(E5/B5,0)</f>
        <v>2.1633825670502178</v>
      </c>
      <c r="H5" s="14">
        <f>IFERROR(E5/$J$1,0)</f>
        <v>0.25032764894235504</v>
      </c>
    </row>
    <row r="6" spans="1:11" x14ac:dyDescent="0.25">
      <c r="A6" s="10" t="s">
        <v>40</v>
      </c>
      <c r="B6" s="11">
        <f>SUMIF(Données!$C$2:$C$79,A6,Données!$H$2:$H$79)</f>
        <v>7553.6299999999992</v>
      </c>
      <c r="C6" s="10">
        <f>SUMIF(Données!$C$2:$C$79,A6,Données!$I$2:$I$79)</f>
        <v>800</v>
      </c>
      <c r="D6" s="10">
        <f>SUMIF(Données!$C$2:$C$79,A6,Données!$J$2:$J$79)</f>
        <v>219</v>
      </c>
      <c r="E6" s="11">
        <f>SUMIF(Données!$C$2:$C$79,A6,Données!$K$2:$K$79)</f>
        <v>15426.72</v>
      </c>
      <c r="F6" s="12">
        <f>IFERROR(B6/C6,0)</f>
        <v>9.4420374999999996</v>
      </c>
      <c r="G6" s="13">
        <f>IFERROR(E6/B6,0)</f>
        <v>2.0422922488922546</v>
      </c>
      <c r="H6" s="14">
        <f>IFERROR(E6/$J$1,0)</f>
        <v>5.4587704433372033E-2</v>
      </c>
    </row>
    <row r="7" spans="1:11" x14ac:dyDescent="0.25">
      <c r="A7" s="10" t="s">
        <v>36</v>
      </c>
      <c r="B7" s="11">
        <f>SUMIF(Données!$C$2:$C$79,A7,Données!$H$2:$H$79)</f>
        <v>10828.259999999998</v>
      </c>
      <c r="C7" s="10">
        <f>SUMIF(Données!$C$2:$C$79,A7,Données!$I$2:$I$79)</f>
        <v>218</v>
      </c>
      <c r="D7" s="10">
        <f>SUMIF(Données!$C$2:$C$79,A7,Données!$J$2:$J$79)</f>
        <v>51</v>
      </c>
      <c r="E7" s="11">
        <f>SUMIF(Données!$C$2:$C$79,A7,Données!$K$2:$K$79)</f>
        <v>16341.370000000004</v>
      </c>
      <c r="F7" s="12">
        <f>IFERROR(B7/C7,0)</f>
        <v>49.670917431192656</v>
      </c>
      <c r="G7" s="13">
        <f>IFERROR(E7/B7,0)</f>
        <v>1.5091408961365913</v>
      </c>
      <c r="H7" s="14">
        <f>IFERROR(E7/$J$1,0)</f>
        <v>5.7824208619614084E-2</v>
      </c>
    </row>
    <row r="8" spans="1:11" x14ac:dyDescent="0.25">
      <c r="A8" s="10" t="s">
        <v>17</v>
      </c>
      <c r="B8" s="11">
        <f>SUMIF(Données!$C$2:$C$79,A8,Données!$H$2:$H$79)</f>
        <v>5165.5199999999995</v>
      </c>
      <c r="C8" s="10">
        <f>SUMIF(Données!$C$2:$C$79,A8,Données!$I$2:$I$79)</f>
        <v>10211</v>
      </c>
      <c r="D8" s="10">
        <f>SUMIF(Données!$C$2:$C$79,A8,Données!$J$2:$J$79)</f>
        <v>3073</v>
      </c>
      <c r="E8" s="11">
        <f>SUMIF(Données!$C$2:$C$79,A8,Données!$K$2:$K$79)</f>
        <v>180092.54</v>
      </c>
      <c r="F8" s="12">
        <f>IFERROR(B8/C8,0)</f>
        <v>0.5058779747331309</v>
      </c>
      <c r="G8" s="13">
        <f>IFERROR(E8/B8,0)</f>
        <v>34.864358283386771</v>
      </c>
      <c r="H8" s="14">
        <f>IFERROR(E8/$J$1,0)</f>
        <v>0.63726043800465881</v>
      </c>
    </row>
    <row r="9" spans="1:11" x14ac:dyDescent="0.25">
      <c r="A9" s="15" t="s">
        <v>48</v>
      </c>
      <c r="B9" s="16">
        <f>SUM(B5:B8)</f>
        <v>56247.9</v>
      </c>
      <c r="C9" s="15">
        <f>SUM(C5:C8)</f>
        <v>13954</v>
      </c>
      <c r="D9" s="15">
        <f>SUM(D5:D8)</f>
        <v>4164</v>
      </c>
      <c r="E9" s="16">
        <f>SUM(E5:E8)</f>
        <v>282604.3</v>
      </c>
      <c r="F9" s="17">
        <f>IFERROR(B9/C9,0)</f>
        <v>4.0309516984377245</v>
      </c>
      <c r="G9" s="18">
        <f>IFERROR(E9/B9,0)</f>
        <v>5.0242640169677442</v>
      </c>
      <c r="H9" s="19">
        <f>SUM(H5:H8)</f>
        <v>1</v>
      </c>
      <c r="K9" t="s">
        <v>56</v>
      </c>
    </row>
    <row r="11" spans="1:11" ht="15.75" x14ac:dyDescent="0.25">
      <c r="A11" s="8" t="s">
        <v>49</v>
      </c>
    </row>
    <row r="12" spans="1:11" x14ac:dyDescent="0.25">
      <c r="A12" s="9"/>
      <c r="B12" s="9" t="s">
        <v>7</v>
      </c>
      <c r="C12" s="9" t="s">
        <v>8</v>
      </c>
      <c r="D12" s="9" t="s">
        <v>9</v>
      </c>
      <c r="E12" s="9" t="s">
        <v>10</v>
      </c>
      <c r="F12" s="9" t="s">
        <v>13</v>
      </c>
      <c r="G12" s="9" t="s">
        <v>15</v>
      </c>
      <c r="H12" s="9" t="s">
        <v>47</v>
      </c>
    </row>
    <row r="13" spans="1:11" x14ac:dyDescent="0.25">
      <c r="A13" s="10" t="s">
        <v>31</v>
      </c>
      <c r="B13" s="11">
        <f>SUMIF(Données!$D$2:$D$79,A13,Données!$H$2:$H$79)</f>
        <v>12208.130000000001</v>
      </c>
      <c r="C13" s="10">
        <f>SUMIF(Données!$D$2:$D$79,A13,Données!$I$2:$I$79)</f>
        <v>1187</v>
      </c>
      <c r="D13" s="10">
        <f>SUMIF(Données!$D$2:$D$79,A13,Données!$J$2:$J$79)</f>
        <v>340</v>
      </c>
      <c r="E13" s="11">
        <f>SUMIF(Données!$D$2:$D$79,A13,Données!$K$2:$K$79)</f>
        <v>28638.190000000002</v>
      </c>
      <c r="F13" s="12">
        <f>IFERROR(B13/C13,0)</f>
        <v>10.284860994102781</v>
      </c>
      <c r="G13" s="13">
        <f>IFERROR(E13/B13,0)</f>
        <v>2.3458293776360506</v>
      </c>
      <c r="H13" s="14">
        <f>IFERROR(E13/$J$1,0)</f>
        <v>0.10133671002175128</v>
      </c>
    </row>
    <row r="14" spans="1:11" x14ac:dyDescent="0.25">
      <c r="A14" s="10" t="s">
        <v>33</v>
      </c>
      <c r="B14" s="11">
        <f>SUMIF(Données!$D$2:$D$79,A14,Données!$H$2:$H$79)</f>
        <v>21010.690000000006</v>
      </c>
      <c r="C14" s="10">
        <f>SUMIF(Données!$D$2:$D$79,A14,Données!$I$2:$I$79)</f>
        <v>1023</v>
      </c>
      <c r="D14" s="10">
        <f>SUMIF(Données!$D$2:$D$79,A14,Données!$J$2:$J$79)</f>
        <v>267</v>
      </c>
      <c r="E14" s="11">
        <f>SUMIF(Données!$D$2:$D$79,A14,Données!$K$2:$K$79)</f>
        <v>35139.229999999996</v>
      </c>
      <c r="F14" s="12">
        <f>IFERROR(B14/C14,0)</f>
        <v>20.538308895405674</v>
      </c>
      <c r="G14" s="13">
        <f>IFERROR(E14/B14,0)</f>
        <v>1.6724453123624206</v>
      </c>
      <c r="H14" s="14">
        <f>IFERROR(E14/$J$1,0)</f>
        <v>0.12434074782301613</v>
      </c>
    </row>
    <row r="15" spans="1:11" x14ac:dyDescent="0.25">
      <c r="A15" s="10" t="s">
        <v>18</v>
      </c>
      <c r="B15" s="11">
        <f>SUMIF(Données!$D$2:$D$79,A15,Données!$H$2:$H$79)</f>
        <v>20506.79</v>
      </c>
      <c r="C15" s="10">
        <f>SUMIF(Données!$D$2:$D$79,A15,Données!$I$2:$I$79)</f>
        <v>7042</v>
      </c>
      <c r="D15" s="10">
        <f>SUMIF(Données!$D$2:$D$79,A15,Données!$J$2:$J$79)</f>
        <v>2262</v>
      </c>
      <c r="E15" s="11">
        <f>SUMIF(Données!$D$2:$D$79,A15,Données!$K$2:$K$79)</f>
        <v>144414.68</v>
      </c>
      <c r="F15" s="12">
        <f>IFERROR(B15/C15,0)</f>
        <v>2.9120690144845214</v>
      </c>
      <c r="G15" s="13">
        <f>IFERROR(E15/B15,0)</f>
        <v>7.0422859940536764</v>
      </c>
      <c r="H15" s="14">
        <f>IFERROR(E15/$J$1,0)</f>
        <v>0.5110137389983096</v>
      </c>
    </row>
    <row r="16" spans="1:11" x14ac:dyDescent="0.25">
      <c r="A16" s="10" t="s">
        <v>20</v>
      </c>
      <c r="B16" s="11">
        <f>SUMIF(Données!$D$2:$D$79,A16,Données!$H$2:$H$79)</f>
        <v>2522.29</v>
      </c>
      <c r="C16" s="10">
        <f>SUMIF(Données!$D$2:$D$79,A16,Données!$I$2:$I$79)</f>
        <v>4702</v>
      </c>
      <c r="D16" s="10">
        <f>SUMIF(Données!$D$2:$D$79,A16,Données!$J$2:$J$79)</f>
        <v>1295</v>
      </c>
      <c r="E16" s="11">
        <f>SUMIF(Données!$D$2:$D$79,A16,Données!$K$2:$K$79)</f>
        <v>74412.200000000012</v>
      </c>
      <c r="F16" s="12">
        <f>IFERROR(B16/C16,0)</f>
        <v>0.53642917907273502</v>
      </c>
      <c r="G16" s="13">
        <f>IFERROR(E16/B16,0)</f>
        <v>29.501841580468547</v>
      </c>
      <c r="H16" s="14">
        <f>IFERROR(E16/$J$1,0)</f>
        <v>0.26330880315692301</v>
      </c>
    </row>
    <row r="17" spans="1:8" x14ac:dyDescent="0.25">
      <c r="A17" s="15" t="s">
        <v>48</v>
      </c>
      <c r="B17" s="16">
        <f>SUM(B13:B16)</f>
        <v>56247.900000000009</v>
      </c>
      <c r="C17" s="15">
        <f>SUM(C13:C16)</f>
        <v>13954</v>
      </c>
      <c r="D17" s="15">
        <f>SUM(D13:D16)</f>
        <v>4164</v>
      </c>
      <c r="E17" s="16">
        <f>SUM(E13:E16)</f>
        <v>282604.3</v>
      </c>
      <c r="F17" s="17">
        <f>IFERROR(B17/C17,0)</f>
        <v>4.0309516984377245</v>
      </c>
      <c r="G17" s="18">
        <f>IFERROR(E17/B17,0)</f>
        <v>5.0242640169677433</v>
      </c>
      <c r="H17" s="19">
        <f>SUM(H13:H16)</f>
        <v>1</v>
      </c>
    </row>
    <row r="19" spans="1:8" ht="15.75" x14ac:dyDescent="0.25">
      <c r="A19" s="8" t="s">
        <v>50</v>
      </c>
    </row>
    <row r="20" spans="1:8" x14ac:dyDescent="0.25">
      <c r="A20" s="9"/>
      <c r="B20" s="9" t="s">
        <v>7</v>
      </c>
      <c r="C20" s="9" t="s">
        <v>8</v>
      </c>
      <c r="D20" s="9" t="s">
        <v>9</v>
      </c>
      <c r="E20" s="9" t="s">
        <v>10</v>
      </c>
      <c r="F20" s="9" t="s">
        <v>13</v>
      </c>
      <c r="G20" s="9" t="s">
        <v>15</v>
      </c>
      <c r="H20" s="9" t="s">
        <v>47</v>
      </c>
    </row>
    <row r="21" spans="1:8" x14ac:dyDescent="0.25">
      <c r="A21" s="10" t="s">
        <v>16</v>
      </c>
      <c r="B21" s="11">
        <f>SUMIF(Données!$B$2:$B$79,A21,Données!$H$2:$H$79)</f>
        <v>7123.87</v>
      </c>
      <c r="C21" s="10">
        <f>SUMIF(Données!$B$2:$B$79,A21,Données!$I$2:$I$79)</f>
        <v>1637</v>
      </c>
      <c r="D21" s="10">
        <f>SUMIF(Données!$B$2:$B$79,A21,Données!$J$2:$J$79)</f>
        <v>494</v>
      </c>
      <c r="E21" s="11">
        <f>SUMIF(Données!$B$2:$B$79,A21,Données!$K$2:$K$79)</f>
        <v>36152.789999999994</v>
      </c>
      <c r="F21" s="12">
        <f t="shared" ref="F21:F27" si="0">IFERROR(B21/C21,0)</f>
        <v>4.3517837507635919</v>
      </c>
      <c r="G21" s="13">
        <f t="shared" ref="G21:G27" si="1">IFERROR(E21/B21,0)</f>
        <v>5.0748806477378157</v>
      </c>
      <c r="H21" s="14">
        <f t="shared" ref="H21:H26" si="2">IFERROR(E21/$J$1,0)</f>
        <v>0.12792724668379071</v>
      </c>
    </row>
    <row r="22" spans="1:8" x14ac:dyDescent="0.25">
      <c r="A22" s="10" t="s">
        <v>23</v>
      </c>
      <c r="B22" s="11">
        <f>SUMIF(Données!$B$2:$B$79,A22,Données!$H$2:$H$79)</f>
        <v>12380.49</v>
      </c>
      <c r="C22" s="10">
        <f>SUMIF(Données!$B$2:$B$79,A22,Données!$I$2:$I$79)</f>
        <v>2429</v>
      </c>
      <c r="D22" s="10">
        <f>SUMIF(Données!$B$2:$B$79,A22,Données!$J$2:$J$79)</f>
        <v>795</v>
      </c>
      <c r="E22" s="11">
        <f>SUMIF(Données!$B$2:$B$79,A22,Données!$K$2:$K$79)</f>
        <v>54554.180000000008</v>
      </c>
      <c r="F22" s="12">
        <f t="shared" si="0"/>
        <v>5.0969493618773161</v>
      </c>
      <c r="G22" s="13">
        <f t="shared" si="1"/>
        <v>4.4064637183180961</v>
      </c>
      <c r="H22" s="14">
        <f t="shared" si="2"/>
        <v>0.19304087022030453</v>
      </c>
    </row>
    <row r="23" spans="1:8" x14ac:dyDescent="0.25">
      <c r="A23" s="10" t="s">
        <v>25</v>
      </c>
      <c r="B23" s="11">
        <f>SUMIF(Données!$B$2:$B$79,A23,Données!$H$2:$H$79)</f>
        <v>8570.16</v>
      </c>
      <c r="C23" s="10">
        <f>SUMIF(Données!$B$2:$B$79,A23,Données!$I$2:$I$79)</f>
        <v>2844</v>
      </c>
      <c r="D23" s="10">
        <f>SUMIF(Données!$B$2:$B$79,A23,Données!$J$2:$J$79)</f>
        <v>983</v>
      </c>
      <c r="E23" s="11">
        <f>SUMIF(Données!$B$2:$B$79,A23,Données!$K$2:$K$79)</f>
        <v>58824.700000000004</v>
      </c>
      <c r="F23" s="12">
        <f t="shared" si="0"/>
        <v>3.0134177215189872</v>
      </c>
      <c r="G23" s="13">
        <f t="shared" si="1"/>
        <v>6.8638975235001451</v>
      </c>
      <c r="H23" s="14">
        <f t="shared" si="2"/>
        <v>0.20815217602846103</v>
      </c>
    </row>
    <row r="24" spans="1:8" x14ac:dyDescent="0.25">
      <c r="A24" s="10" t="s">
        <v>26</v>
      </c>
      <c r="B24" s="11">
        <f>SUMIF(Données!$B$2:$B$79,A24,Données!$H$2:$H$79)</f>
        <v>8589.7699999999986</v>
      </c>
      <c r="C24" s="10">
        <f>SUMIF(Données!$B$2:$B$79,A24,Données!$I$2:$I$79)</f>
        <v>2902</v>
      </c>
      <c r="D24" s="10">
        <f>SUMIF(Données!$B$2:$B$79,A24,Données!$J$2:$J$79)</f>
        <v>698</v>
      </c>
      <c r="E24" s="11">
        <f>SUMIF(Données!$B$2:$B$79,A24,Données!$K$2:$K$79)</f>
        <v>51282.479999999996</v>
      </c>
      <c r="F24" s="12">
        <f t="shared" si="0"/>
        <v>2.9599483115093035</v>
      </c>
      <c r="G24" s="13">
        <f t="shared" si="1"/>
        <v>5.9701808081007997</v>
      </c>
      <c r="H24" s="14">
        <f t="shared" si="2"/>
        <v>0.18146390553859229</v>
      </c>
    </row>
    <row r="25" spans="1:8" x14ac:dyDescent="0.25">
      <c r="A25" s="10" t="s">
        <v>27</v>
      </c>
      <c r="B25" s="11">
        <f>SUMIF(Données!$B$2:$B$79,A25,Données!$H$2:$H$79)</f>
        <v>7474.93</v>
      </c>
      <c r="C25" s="10">
        <f>SUMIF(Données!$B$2:$B$79,A25,Données!$I$2:$I$79)</f>
        <v>1933</v>
      </c>
      <c r="D25" s="10">
        <f>SUMIF(Données!$B$2:$B$79,A25,Données!$J$2:$J$79)</f>
        <v>477</v>
      </c>
      <c r="E25" s="11">
        <f>SUMIF(Données!$B$2:$B$79,A25,Données!$K$2:$K$79)</f>
        <v>32726.17</v>
      </c>
      <c r="F25" s="12">
        <f t="shared" si="0"/>
        <v>3.8670098292809105</v>
      </c>
      <c r="G25" s="13">
        <f t="shared" si="1"/>
        <v>4.3781239422977869</v>
      </c>
      <c r="H25" s="14">
        <f t="shared" si="2"/>
        <v>0.11580209501412399</v>
      </c>
    </row>
    <row r="26" spans="1:8" x14ac:dyDescent="0.25">
      <c r="A26" s="10" t="s">
        <v>28</v>
      </c>
      <c r="B26" s="11">
        <f>SUMIF(Données!$B$2:$B$79,A26,Données!$H$2:$H$79)</f>
        <v>12108.679999999997</v>
      </c>
      <c r="C26" s="10">
        <f>SUMIF(Données!$B$2:$B$79,A26,Données!$I$2:$I$79)</f>
        <v>2209</v>
      </c>
      <c r="D26" s="10">
        <f>SUMIF(Données!$B$2:$B$79,A26,Données!$J$2:$J$79)</f>
        <v>717</v>
      </c>
      <c r="E26" s="11">
        <f>SUMIF(Données!$B$2:$B$79,A26,Données!$K$2:$K$79)</f>
        <v>49063.979999999996</v>
      </c>
      <c r="F26" s="12">
        <f t="shared" si="0"/>
        <v>5.48152105024898</v>
      </c>
      <c r="G26" s="13">
        <f t="shared" si="1"/>
        <v>4.0519676793837158</v>
      </c>
      <c r="H26" s="14">
        <f t="shared" si="2"/>
        <v>0.17361370651472749</v>
      </c>
    </row>
    <row r="27" spans="1:8" x14ac:dyDescent="0.25">
      <c r="A27" s="15" t="s">
        <v>48</v>
      </c>
      <c r="B27" s="16">
        <f>SUM(B21:B26)</f>
        <v>56247.899999999994</v>
      </c>
      <c r="C27" s="15">
        <f>SUM(C21:C26)</f>
        <v>13954</v>
      </c>
      <c r="D27" s="15">
        <f>SUM(D21:D26)</f>
        <v>4164</v>
      </c>
      <c r="E27" s="16">
        <f>SUM(E21:E26)</f>
        <v>282604.3</v>
      </c>
      <c r="F27" s="17">
        <f t="shared" si="0"/>
        <v>4.0309516984377236</v>
      </c>
      <c r="G27" s="18">
        <f t="shared" si="1"/>
        <v>5.0242640169677451</v>
      </c>
      <c r="H27" s="19">
        <f>SUM(H21:H26)</f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Données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thibaut meinerad</cp:lastModifiedBy>
  <cp:revision>0</cp:revision>
  <dcterms:created xsi:type="dcterms:W3CDTF">2026-06-16T16:44:36Z</dcterms:created>
  <dcterms:modified xsi:type="dcterms:W3CDTF">2026-06-18T19:16:43Z</dcterms:modified>
  <dc:language>en-US</dc:language>
</cp:coreProperties>
</file>