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autoCompressPictures="0"/>
  <xr:revisionPtr revIDLastSave="0" documentId="8_{BA04C625-C256-4D4B-88C7-6C6A89C85E21}" xr6:coauthVersionLast="47" xr6:coauthVersionMax="47" xr10:uidLastSave="{00000000-0000-0000-0000-000000000000}"/>
  <bookViews>
    <workbookView xWindow="-120" yWindow="-120" windowWidth="29040" windowHeight="15720" tabRatio="788" xr2:uid="{00000000-000D-0000-FFFF-FFFF00000000}"/>
  </bookViews>
  <sheets>
    <sheet name="Janvier" sheetId="14" r:id="rId1"/>
    <sheet name="Février" sheetId="15" r:id="rId2"/>
    <sheet name="Mars" sheetId="16" r:id="rId3"/>
    <sheet name="Avril" sheetId="17" r:id="rId4"/>
    <sheet name="Mai" sheetId="18" r:id="rId5"/>
    <sheet name="Juin" sheetId="19" r:id="rId6"/>
    <sheet name="Juillet" sheetId="20" r:id="rId7"/>
    <sheet name="Août" sheetId="21" r:id="rId8"/>
    <sheet name="Septembre" sheetId="22" r:id="rId9"/>
    <sheet name="Octobre" sheetId="23" r:id="rId10"/>
    <sheet name="Novembre" sheetId="24" r:id="rId11"/>
    <sheet name="Décembre" sheetId="25" r:id="rId12"/>
  </sheets>
  <definedNames>
    <definedName name="AnnéeCalendrier">Janvier!$K$5</definedName>
    <definedName name="DébutSemaine">Janvier!$L$5</definedName>
    <definedName name="JoursEtSemaines">{0,1,2,3,4,5,6} + {0;1;2;3;4;5}*7</definedName>
    <definedName name="_xlnm.Print_Area" localSheetId="7">Août!$A:$I</definedName>
    <definedName name="_xlnm.Print_Area" localSheetId="3">Avril!$A:$I</definedName>
    <definedName name="_xlnm.Print_Area" localSheetId="11">Décembre!$A:$I</definedName>
    <definedName name="_xlnm.Print_Area" localSheetId="1">Février!$A:$I</definedName>
    <definedName name="_xlnm.Print_Area" localSheetId="0">Janvier!$A:$I</definedName>
    <definedName name="_xlnm.Print_Area" localSheetId="6">Juillet!$A:$I</definedName>
    <definedName name="_xlnm.Print_Area" localSheetId="5">Juin!$A:$I</definedName>
    <definedName name="_xlnm.Print_Area" localSheetId="4">Mai!$A:$I</definedName>
    <definedName name="_xlnm.Print_Area" localSheetId="2">Mars!$A:$I</definedName>
    <definedName name="_xlnm.Print_Area" localSheetId="10">Novembre!$A:$I</definedName>
    <definedName name="_xlnm.Print_Area" localSheetId="9">Octobre!$A:$I</definedName>
    <definedName name="_xlnm.Print_Area" localSheetId="8">Septembre!$A:$I</definedName>
    <definedName name="ZoneTitreColonne1...H12.1">Janvier!$B$3</definedName>
    <definedName name="ZoneTitreColonne1...H12.10">Octobre!$B$3</definedName>
    <definedName name="ZoneTitreColonne1...H12.11">Novembre!$B$3</definedName>
    <definedName name="ZoneTitreColonne1...H12.12">Décembre!$B$3</definedName>
    <definedName name="ZoneTitreColonne1...H12.2">Février!$B$3</definedName>
    <definedName name="ZoneTitreColonne1...H12.3">Mars!$B$3</definedName>
    <definedName name="ZoneTitreColonne1...H12.4">Avril!$B$3</definedName>
    <definedName name="ZoneTitreColonne1...H12.5">Mai!$B$3</definedName>
    <definedName name="ZoneTitreColonne1...H12.6">Juin!$B$3</definedName>
    <definedName name="ZoneTitreColonne1...H12.7">Juillet!$B$3</definedName>
    <definedName name="ZoneTitreColonne1...H12.8">Août!$B$3</definedName>
    <definedName name="ZoneTitreColonne1...H12.9">Septembre!$B$3</definedName>
    <definedName name="ZoneTitreColonne2...C14.1">Janvier!$B$3</definedName>
    <definedName name="ZoneTitreColonne2...C14.10">Octobre!$B$3</definedName>
    <definedName name="ZoneTitreColonne2...C14.11">Novembre!$B$3</definedName>
    <definedName name="ZoneTitreColonne2...C14.12">Décembre!$B$3</definedName>
    <definedName name="ZoneTitreColonne2...C14.2">Février!$B$3</definedName>
    <definedName name="ZoneTitreColonne2...C14.3">Mars!$B$3</definedName>
    <definedName name="ZoneTitreColonne2...C14.4">Avril!$B$3</definedName>
    <definedName name="ZoneTitreColonne2...C14.5">Mai!$B$3</definedName>
    <definedName name="ZoneTitreColonne2...C14.6">Juin!$B$3</definedName>
    <definedName name="ZoneTitreColonne2...C14.7">Juillet!$B$3</definedName>
    <definedName name="ZoneTitreColonne2...C14.8">Août!$B$3</definedName>
    <definedName name="ZoneTitreColonne2...C14.9">Septembre!$B$3</definedName>
    <definedName name="ZoneTitreLigne1..K3">Janvier!$K$4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B2" i="25" l="1"/>
  <c r="B2" i="24"/>
  <c r="B2" i="23"/>
  <c r="B2" i="22"/>
  <c r="B2" i="21"/>
  <c r="B2" i="20"/>
  <c r="B2" i="19"/>
  <c r="B2" i="18"/>
  <c r="B2" i="17"/>
  <c r="B2" i="16"/>
  <c r="B2" i="15"/>
  <c r="B2" i="14"/>
  <c r="B14" i="25" a="1"/>
  <c r="C14" i="25" s="1"/>
  <c r="B12" i="25" a="1"/>
  <c r="G12" i="25" s="1"/>
  <c r="B10" i="25" a="1"/>
  <c r="G10" i="25" s="1"/>
  <c r="B8" i="25" a="1"/>
  <c r="G8" i="25" s="1"/>
  <c r="B6" i="25" a="1"/>
  <c r="G6" i="25" s="1"/>
  <c r="B4" i="25" a="1"/>
  <c r="G4" i="25" s="1"/>
  <c r="G3" i="25" s="1"/>
  <c r="B14" i="24" a="1"/>
  <c r="B14" i="24" s="1"/>
  <c r="H12" i="24"/>
  <c r="D12" i="24"/>
  <c r="B12" i="24" a="1"/>
  <c r="F12" i="24" s="1"/>
  <c r="H10" i="24"/>
  <c r="D10" i="24"/>
  <c r="B10" i="24" a="1"/>
  <c r="F10" i="24" s="1"/>
  <c r="H8" i="24"/>
  <c r="D8" i="24"/>
  <c r="B8" i="24" a="1"/>
  <c r="F8" i="24" s="1"/>
  <c r="H6" i="24"/>
  <c r="D6" i="24"/>
  <c r="B6" i="24" a="1"/>
  <c r="F6" i="24" s="1"/>
  <c r="B4" i="24" a="1"/>
  <c r="F4" i="24" s="1"/>
  <c r="F3" i="24" s="1"/>
  <c r="C14" i="23"/>
  <c r="B14" i="23" a="1"/>
  <c r="B14" i="23" s="1"/>
  <c r="H12" i="23"/>
  <c r="G12" i="23"/>
  <c r="D12" i="23"/>
  <c r="C12" i="23"/>
  <c r="B12" i="23" a="1"/>
  <c r="E12" i="23" s="1"/>
  <c r="H10" i="23"/>
  <c r="G10" i="23"/>
  <c r="D10" i="23"/>
  <c r="C10" i="23"/>
  <c r="B10" i="23" a="1"/>
  <c r="E10" i="23" s="1"/>
  <c r="H8" i="23"/>
  <c r="G8" i="23"/>
  <c r="D8" i="23"/>
  <c r="C8" i="23"/>
  <c r="B8" i="23" a="1"/>
  <c r="E8" i="23" s="1"/>
  <c r="H6" i="23"/>
  <c r="G6" i="23"/>
  <c r="D6" i="23"/>
  <c r="C6" i="23"/>
  <c r="B6" i="23" a="1"/>
  <c r="E6" i="23" s="1"/>
  <c r="H4" i="23"/>
  <c r="H3" i="23" s="1"/>
  <c r="D4" i="23"/>
  <c r="D3" i="23" s="1"/>
  <c r="B4" i="23" a="1"/>
  <c r="E4" i="23" s="1"/>
  <c r="E3" i="23" s="1"/>
  <c r="C14" i="22"/>
  <c r="B14" i="22"/>
  <c r="B14" i="22" a="1"/>
  <c r="H12" i="22"/>
  <c r="G12" i="22"/>
  <c r="F12" i="22"/>
  <c r="D12" i="22"/>
  <c r="C12" i="22"/>
  <c r="B12" i="22"/>
  <c r="B12" i="22" a="1"/>
  <c r="E12" i="22" s="1"/>
  <c r="H10" i="22"/>
  <c r="G10" i="22"/>
  <c r="F10" i="22"/>
  <c r="D10" i="22"/>
  <c r="C10" i="22"/>
  <c r="B10" i="22"/>
  <c r="B10" i="22" a="1"/>
  <c r="E10" i="22" s="1"/>
  <c r="H8" i="22"/>
  <c r="G8" i="22"/>
  <c r="F8" i="22"/>
  <c r="D8" i="22"/>
  <c r="C8" i="22"/>
  <c r="B8" i="22"/>
  <c r="B8" i="22" a="1"/>
  <c r="E8" i="22" s="1"/>
  <c r="H6" i="22"/>
  <c r="G6" i="22"/>
  <c r="F6" i="22"/>
  <c r="D6" i="22"/>
  <c r="C6" i="22"/>
  <c r="B6" i="22"/>
  <c r="B6" i="22" a="1"/>
  <c r="E6" i="22" s="1"/>
  <c r="H4" i="22"/>
  <c r="H3" i="22" s="1"/>
  <c r="G4" i="22"/>
  <c r="G3" i="22" s="1"/>
  <c r="F4" i="22"/>
  <c r="F3" i="22" s="1"/>
  <c r="D4" i="22"/>
  <c r="D3" i="22" s="1"/>
  <c r="C4" i="22"/>
  <c r="C3" i="22" s="1"/>
  <c r="B4" i="22"/>
  <c r="B4" i="22" a="1"/>
  <c r="E4" i="22" s="1"/>
  <c r="E3" i="22" s="1"/>
  <c r="B14" i="21" a="1"/>
  <c r="C14" i="21" s="1"/>
  <c r="B12" i="21" a="1"/>
  <c r="G12" i="21" s="1"/>
  <c r="B10" i="21" a="1"/>
  <c r="G10" i="21" s="1"/>
  <c r="B8" i="21" a="1"/>
  <c r="G8" i="21" s="1"/>
  <c r="B6" i="21" a="1"/>
  <c r="G6" i="21" s="1"/>
  <c r="B4" i="21" a="1"/>
  <c r="G4" i="21" s="1"/>
  <c r="G3" i="21" s="1"/>
  <c r="B14" i="20" a="1"/>
  <c r="B14" i="20" s="1"/>
  <c r="H12" i="20"/>
  <c r="D12" i="20"/>
  <c r="B12" i="20" a="1"/>
  <c r="F12" i="20" s="1"/>
  <c r="H10" i="20"/>
  <c r="D10" i="20"/>
  <c r="B10" i="20" a="1"/>
  <c r="F10" i="20" s="1"/>
  <c r="H8" i="20"/>
  <c r="D8" i="20"/>
  <c r="B8" i="20" a="1"/>
  <c r="F8" i="20" s="1"/>
  <c r="H6" i="20"/>
  <c r="D6" i="20"/>
  <c r="B6" i="20" a="1"/>
  <c r="F6" i="20" s="1"/>
  <c r="B4" i="20" a="1"/>
  <c r="F4" i="20" s="1"/>
  <c r="F3" i="20" s="1"/>
  <c r="C14" i="19"/>
  <c r="B14" i="19" a="1"/>
  <c r="B14" i="19" s="1"/>
  <c r="H12" i="19"/>
  <c r="G12" i="19"/>
  <c r="D12" i="19"/>
  <c r="C12" i="19"/>
  <c r="B12" i="19" a="1"/>
  <c r="E12" i="19" s="1"/>
  <c r="H10" i="19"/>
  <c r="G10" i="19"/>
  <c r="D10" i="19"/>
  <c r="C10" i="19"/>
  <c r="B10" i="19" a="1"/>
  <c r="E10" i="19" s="1"/>
  <c r="H8" i="19"/>
  <c r="G8" i="19"/>
  <c r="D8" i="19"/>
  <c r="C8" i="19"/>
  <c r="B8" i="19" a="1"/>
  <c r="E8" i="19" s="1"/>
  <c r="H6" i="19"/>
  <c r="G6" i="19"/>
  <c r="D6" i="19"/>
  <c r="C6" i="19"/>
  <c r="B6" i="19" a="1"/>
  <c r="E6" i="19" s="1"/>
  <c r="H4" i="19"/>
  <c r="H3" i="19" s="1"/>
  <c r="D4" i="19"/>
  <c r="D3" i="19" s="1"/>
  <c r="B4" i="19" a="1"/>
  <c r="E4" i="19" s="1"/>
  <c r="E3" i="19" s="1"/>
  <c r="C14" i="18"/>
  <c r="B14" i="18"/>
  <c r="B14" i="18" a="1"/>
  <c r="H12" i="18"/>
  <c r="G12" i="18"/>
  <c r="F12" i="18"/>
  <c r="D12" i="18"/>
  <c r="C12" i="18"/>
  <c r="B12" i="18"/>
  <c r="B12" i="18" a="1"/>
  <c r="E12" i="18" s="1"/>
  <c r="H10" i="18"/>
  <c r="G10" i="18"/>
  <c r="F10" i="18"/>
  <c r="D10" i="18"/>
  <c r="C10" i="18"/>
  <c r="B10" i="18"/>
  <c r="B10" i="18" a="1"/>
  <c r="E10" i="18" s="1"/>
  <c r="H8" i="18"/>
  <c r="G8" i="18"/>
  <c r="F8" i="18"/>
  <c r="D8" i="18"/>
  <c r="C8" i="18"/>
  <c r="B8" i="18"/>
  <c r="B8" i="18" a="1"/>
  <c r="E8" i="18" s="1"/>
  <c r="H6" i="18"/>
  <c r="G6" i="18"/>
  <c r="F6" i="18"/>
  <c r="D6" i="18"/>
  <c r="C6" i="18"/>
  <c r="B6" i="18"/>
  <c r="B6" i="18" a="1"/>
  <c r="E6" i="18" s="1"/>
  <c r="H4" i="18"/>
  <c r="H3" i="18" s="1"/>
  <c r="G4" i="18"/>
  <c r="G3" i="18" s="1"/>
  <c r="D4" i="18"/>
  <c r="D3" i="18" s="1"/>
  <c r="C4" i="18"/>
  <c r="C3" i="18" s="1"/>
  <c r="B4" i="18" a="1"/>
  <c r="F4" i="18" s="1"/>
  <c r="F3" i="18" s="1"/>
  <c r="C14" i="17"/>
  <c r="B14" i="17"/>
  <c r="B14" i="17" a="1"/>
  <c r="B12" i="17" a="1"/>
  <c r="E12" i="17" s="1"/>
  <c r="B10" i="17" a="1"/>
  <c r="E10" i="17" s="1"/>
  <c r="C8" i="17"/>
  <c r="B8" i="17" a="1"/>
  <c r="B6" i="17" a="1"/>
  <c r="E6" i="17" s="1"/>
  <c r="C4" i="17"/>
  <c r="C3" i="17" s="1"/>
  <c r="B4" i="17" a="1"/>
  <c r="E4" i="17" s="1"/>
  <c r="E3" i="17" s="1"/>
  <c r="B14" i="16" a="1"/>
  <c r="C14" i="16" s="1"/>
  <c r="B12" i="16" a="1"/>
  <c r="F12" i="16" s="1"/>
  <c r="B10" i="16" a="1"/>
  <c r="F10" i="16" s="1"/>
  <c r="B8" i="16" a="1"/>
  <c r="E8" i="16" s="1"/>
  <c r="B6" i="16" a="1"/>
  <c r="F6" i="16" s="1"/>
  <c r="B4" i="16" a="1"/>
  <c r="F4" i="16" s="1"/>
  <c r="F3" i="16" s="1"/>
  <c r="B14" i="15"/>
  <c r="B14" i="15" a="1"/>
  <c r="C14" i="15" s="1"/>
  <c r="H12" i="15"/>
  <c r="D12" i="15"/>
  <c r="B12" i="15" a="1"/>
  <c r="E12" i="15" s="1"/>
  <c r="H10" i="15"/>
  <c r="D10" i="15"/>
  <c r="B10" i="15" a="1"/>
  <c r="E10" i="15" s="1"/>
  <c r="H8" i="15"/>
  <c r="D8" i="15"/>
  <c r="B8" i="15" a="1"/>
  <c r="E8" i="15" s="1"/>
  <c r="H6" i="15"/>
  <c r="D6" i="15"/>
  <c r="B6" i="15" a="1"/>
  <c r="E6" i="15" s="1"/>
  <c r="H4" i="15"/>
  <c r="H3" i="15" s="1"/>
  <c r="D4" i="15"/>
  <c r="D3" i="15" s="1"/>
  <c r="B4" i="15" a="1"/>
  <c r="G4" i="15" s="1"/>
  <c r="G3" i="15" s="1"/>
  <c r="C14" i="14"/>
  <c r="B14" i="14" a="1"/>
  <c r="B14" i="14" s="1"/>
  <c r="H12" i="14"/>
  <c r="G12" i="14"/>
  <c r="D12" i="14"/>
  <c r="C12" i="14"/>
  <c r="B12" i="14" a="1"/>
  <c r="E12" i="14" s="1"/>
  <c r="H10" i="14"/>
  <c r="G10" i="14"/>
  <c r="D10" i="14"/>
  <c r="C10" i="14"/>
  <c r="B10" i="14" a="1"/>
  <c r="F10" i="14" s="1"/>
  <c r="H8" i="14"/>
  <c r="G8" i="14"/>
  <c r="D8" i="14"/>
  <c r="C8" i="14"/>
  <c r="B8" i="14" a="1"/>
  <c r="E8" i="14" s="1"/>
  <c r="H6" i="14"/>
  <c r="G6" i="14"/>
  <c r="D6" i="14"/>
  <c r="C6" i="14"/>
  <c r="B6" i="14" a="1"/>
  <c r="F6" i="14" s="1"/>
  <c r="H4" i="14"/>
  <c r="H3" i="14" s="1"/>
  <c r="G4" i="14"/>
  <c r="G3" i="14" s="1"/>
  <c r="D4" i="14"/>
  <c r="D3" i="14" s="1"/>
  <c r="C4" i="14"/>
  <c r="C3" i="14" s="1"/>
  <c r="B4" i="14" a="1"/>
  <c r="E4" i="14" s="1"/>
  <c r="E3" i="14" s="1"/>
  <c r="E4" i="16" l="1"/>
  <c r="E3" i="16" s="1"/>
  <c r="E4" i="15"/>
  <c r="E3" i="15" s="1"/>
  <c r="E6" i="14"/>
  <c r="E10" i="14"/>
  <c r="B4" i="15"/>
  <c r="F4" i="15"/>
  <c r="F3" i="15" s="1"/>
  <c r="B6" i="15"/>
  <c r="F6" i="15"/>
  <c r="B8" i="15"/>
  <c r="F8" i="15"/>
  <c r="B10" i="15"/>
  <c r="F10" i="15"/>
  <c r="B12" i="15"/>
  <c r="F12" i="15"/>
  <c r="C4" i="16"/>
  <c r="C3" i="16" s="1"/>
  <c r="G4" i="16"/>
  <c r="G3" i="16" s="1"/>
  <c r="C6" i="16"/>
  <c r="G6" i="16"/>
  <c r="C8" i="16"/>
  <c r="G8" i="16"/>
  <c r="C10" i="16"/>
  <c r="G10" i="16"/>
  <c r="C12" i="16"/>
  <c r="G12" i="16"/>
  <c r="H8" i="17"/>
  <c r="D8" i="17"/>
  <c r="F8" i="17"/>
  <c r="C10" i="17"/>
  <c r="B4" i="14"/>
  <c r="F4" i="14"/>
  <c r="F3" i="14" s="1"/>
  <c r="B6" i="14"/>
  <c r="B8" i="14"/>
  <c r="F8" i="14"/>
  <c r="B10" i="14"/>
  <c r="B12" i="14"/>
  <c r="F12" i="14"/>
  <c r="C4" i="15"/>
  <c r="C3" i="15" s="1"/>
  <c r="C6" i="15"/>
  <c r="G6" i="15"/>
  <c r="C8" i="15"/>
  <c r="G8" i="15"/>
  <c r="C10" i="15"/>
  <c r="G10" i="15"/>
  <c r="C12" i="15"/>
  <c r="G12" i="15"/>
  <c r="D4" i="16"/>
  <c r="D3" i="16" s="1"/>
  <c r="H4" i="16"/>
  <c r="H3" i="16" s="1"/>
  <c r="D6" i="16"/>
  <c r="H6" i="16"/>
  <c r="D8" i="16"/>
  <c r="H8" i="16"/>
  <c r="D10" i="16"/>
  <c r="H10" i="16"/>
  <c r="D12" i="16"/>
  <c r="H12" i="16"/>
  <c r="B4" i="17"/>
  <c r="G4" i="17"/>
  <c r="G3" i="17" s="1"/>
  <c r="B8" i="17"/>
  <c r="G8" i="17"/>
  <c r="B12" i="17"/>
  <c r="G12" i="17"/>
  <c r="E10" i="16"/>
  <c r="E12" i="16"/>
  <c r="H6" i="17"/>
  <c r="D6" i="17"/>
  <c r="F6" i="17"/>
  <c r="H10" i="17"/>
  <c r="D10" i="17"/>
  <c r="F10" i="17"/>
  <c r="C12" i="17"/>
  <c r="E6" i="16"/>
  <c r="B4" i="16"/>
  <c r="B6" i="16"/>
  <c r="B8" i="16"/>
  <c r="F8" i="16"/>
  <c r="B10" i="16"/>
  <c r="B12" i="16"/>
  <c r="B14" i="16"/>
  <c r="B6" i="17"/>
  <c r="G6" i="17"/>
  <c r="E8" i="17"/>
  <c r="B10" i="17"/>
  <c r="G10" i="17"/>
  <c r="H4" i="17"/>
  <c r="H3" i="17" s="1"/>
  <c r="D4" i="17"/>
  <c r="D3" i="17" s="1"/>
  <c r="F4" i="17"/>
  <c r="F3" i="17" s="1"/>
  <c r="C6" i="17"/>
  <c r="H12" i="17"/>
  <c r="D12" i="17"/>
  <c r="F12" i="17"/>
  <c r="E4" i="18"/>
  <c r="E3" i="18" s="1"/>
  <c r="B4" i="19"/>
  <c r="F4" i="19"/>
  <c r="F3" i="19" s="1"/>
  <c r="B6" i="19"/>
  <c r="F6" i="19"/>
  <c r="B8" i="19"/>
  <c r="F8" i="19"/>
  <c r="B10" i="19"/>
  <c r="F10" i="19"/>
  <c r="B12" i="19"/>
  <c r="F12" i="19"/>
  <c r="C4" i="20"/>
  <c r="C3" i="20" s="1"/>
  <c r="G4" i="20"/>
  <c r="G3" i="20" s="1"/>
  <c r="C6" i="20"/>
  <c r="G6" i="20"/>
  <c r="C8" i="20"/>
  <c r="G8" i="20"/>
  <c r="C10" i="20"/>
  <c r="G10" i="20"/>
  <c r="C12" i="20"/>
  <c r="G12" i="20"/>
  <c r="C14" i="20"/>
  <c r="D4" i="21"/>
  <c r="D3" i="21" s="1"/>
  <c r="H4" i="21"/>
  <c r="H3" i="21" s="1"/>
  <c r="D6" i="21"/>
  <c r="H6" i="21"/>
  <c r="D8" i="21"/>
  <c r="H8" i="21"/>
  <c r="D10" i="21"/>
  <c r="H10" i="21"/>
  <c r="D12" i="21"/>
  <c r="H12" i="21"/>
  <c r="B4" i="23"/>
  <c r="F4" i="23"/>
  <c r="F3" i="23" s="1"/>
  <c r="B6" i="23"/>
  <c r="F6" i="23"/>
  <c r="B8" i="23"/>
  <c r="F8" i="23"/>
  <c r="B10" i="23"/>
  <c r="F10" i="23"/>
  <c r="B12" i="23"/>
  <c r="F12" i="23"/>
  <c r="C4" i="24"/>
  <c r="C3" i="24" s="1"/>
  <c r="G4" i="24"/>
  <c r="G3" i="24" s="1"/>
  <c r="C6" i="24"/>
  <c r="G6" i="24"/>
  <c r="C8" i="24"/>
  <c r="G8" i="24"/>
  <c r="C10" i="24"/>
  <c r="G10" i="24"/>
  <c r="C12" i="24"/>
  <c r="G12" i="24"/>
  <c r="C14" i="24"/>
  <c r="D4" i="25"/>
  <c r="D3" i="25" s="1"/>
  <c r="H4" i="25"/>
  <c r="H3" i="25" s="1"/>
  <c r="D6" i="25"/>
  <c r="H6" i="25"/>
  <c r="D8" i="25"/>
  <c r="H8" i="25"/>
  <c r="D10" i="25"/>
  <c r="H10" i="25"/>
  <c r="D12" i="25"/>
  <c r="H12" i="25"/>
  <c r="B4" i="18"/>
  <c r="C4" i="19"/>
  <c r="C3" i="19" s="1"/>
  <c r="G4" i="19"/>
  <c r="G3" i="19" s="1"/>
  <c r="D4" i="20"/>
  <c r="D3" i="20" s="1"/>
  <c r="H4" i="20"/>
  <c r="H3" i="20" s="1"/>
  <c r="E4" i="21"/>
  <c r="E3" i="21" s="1"/>
  <c r="E6" i="21"/>
  <c r="E8" i="21"/>
  <c r="E10" i="21"/>
  <c r="E12" i="21"/>
  <c r="C4" i="23"/>
  <c r="C3" i="23" s="1"/>
  <c r="G4" i="23"/>
  <c r="G3" i="23" s="1"/>
  <c r="D4" i="24"/>
  <c r="D3" i="24" s="1"/>
  <c r="H4" i="24"/>
  <c r="H3" i="24" s="1"/>
  <c r="E4" i="25"/>
  <c r="E3" i="25" s="1"/>
  <c r="E6" i="25"/>
  <c r="E8" i="25"/>
  <c r="E10" i="25"/>
  <c r="E12" i="25"/>
  <c r="E4" i="20"/>
  <c r="E3" i="20" s="1"/>
  <c r="E6" i="20"/>
  <c r="E8" i="20"/>
  <c r="E10" i="20"/>
  <c r="E12" i="20"/>
  <c r="B4" i="21"/>
  <c r="F4" i="21"/>
  <c r="F3" i="21" s="1"/>
  <c r="B6" i="21"/>
  <c r="F6" i="21"/>
  <c r="B8" i="21"/>
  <c r="F8" i="21"/>
  <c r="B10" i="21"/>
  <c r="F10" i="21"/>
  <c r="B12" i="21"/>
  <c r="F12" i="21"/>
  <c r="B14" i="21"/>
  <c r="E4" i="24"/>
  <c r="E3" i="24" s="1"/>
  <c r="E6" i="24"/>
  <c r="E8" i="24"/>
  <c r="E10" i="24"/>
  <c r="E12" i="24"/>
  <c r="B4" i="25"/>
  <c r="F4" i="25"/>
  <c r="F3" i="25" s="1"/>
  <c r="B6" i="25"/>
  <c r="F6" i="25"/>
  <c r="B8" i="25"/>
  <c r="F8" i="25"/>
  <c r="B10" i="25"/>
  <c r="F10" i="25"/>
  <c r="B12" i="25"/>
  <c r="F12" i="25"/>
  <c r="B14" i="25"/>
  <c r="B4" i="20"/>
  <c r="B6" i="20"/>
  <c r="B8" i="20"/>
  <c r="B10" i="20"/>
  <c r="B12" i="20"/>
  <c r="C4" i="21"/>
  <c r="C3" i="21" s="1"/>
  <c r="C6" i="21"/>
  <c r="C8" i="21"/>
  <c r="C10" i="21"/>
  <c r="C12" i="21"/>
  <c r="B4" i="24"/>
  <c r="B6" i="24"/>
  <c r="B8" i="24"/>
  <c r="B10" i="24"/>
  <c r="B12" i="24"/>
  <c r="C4" i="25"/>
  <c r="C3" i="25" s="1"/>
  <c r="C6" i="25"/>
  <c r="C8" i="25"/>
  <c r="C10" i="25"/>
  <c r="C12" i="25"/>
  <c r="B3" i="24"/>
  <c r="B3" i="23"/>
  <c r="B3" i="22"/>
  <c r="B3" i="21"/>
  <c r="B3" i="20"/>
  <c r="B3" i="19" l="1"/>
  <c r="B3" i="18"/>
  <c r="B3" i="17"/>
  <c r="B3" i="16" l="1"/>
  <c r="B3" i="25" l="1"/>
  <c r="B3" i="15" l="1"/>
  <c r="B3" i="14" l="1"/>
</calcChain>
</file>

<file path=xl/sharedStrings.xml><?xml version="1.0" encoding="utf-8"?>
<sst xmlns="http://schemas.openxmlformats.org/spreadsheetml/2006/main" count="28" uniqueCount="6">
  <si>
    <t>Notes</t>
  </si>
  <si>
    <t xml:space="preserve"> </t>
  </si>
  <si>
    <t>Paramètres du Calendrier</t>
  </si>
  <si>
    <t>Année</t>
  </si>
  <si>
    <t>Début de la semaine</t>
  </si>
  <si>
    <t>lundi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</si>
</sst>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4" formatCode="_-* #,##0.00\ &quot;€&quot;_-;\-* #,##0.00\ &quot;€&quot;_-;_-* &quot;-&quot;??\ &quot;€&quot;_-;_-@_-"/>
    <numFmt numFmtId="164" formatCode="_(* #,##0_);_(* \(#,##0\);_(* &quot;-&quot;_);_(@_)"/>
    <numFmt numFmtId="165" formatCode="_(* #,##0.00_);_(* \(#,##0.00\);_(* &quot;-&quot;??_);_(@_)"/>
    <numFmt numFmtId="166" formatCode="d"/>
  </numFmts>
  <fonts count="39" x14ac:knownFonts="1">
    <font>
      <sz val="11"/>
      <color theme="1" tint="0.24994659260841701"/>
      <name val="Lucida Bright"/>
      <family val="2"/>
      <scheme val="minor"/>
    </font>
    <font>
      <sz val="11"/>
      <color theme="1"/>
      <name val="Lucida Bright"/>
      <family val="2"/>
      <scheme val="minor"/>
    </font>
    <font>
      <sz val="8"/>
      <name val="Arial"/>
      <family val="2"/>
    </font>
    <font>
      <b/>
      <sz val="11"/>
      <color theme="0"/>
      <name val="Lucida Bright"/>
      <family val="2"/>
      <scheme val="minor"/>
    </font>
    <font>
      <b/>
      <sz val="14"/>
      <color theme="0"/>
      <name val="Lucida Bright"/>
      <family val="2"/>
      <scheme val="minor"/>
    </font>
    <font>
      <sz val="35"/>
      <color theme="4"/>
      <name val="Lucida Bright"/>
      <family val="2"/>
      <scheme val="minor"/>
    </font>
    <font>
      <sz val="12"/>
      <color theme="4" tint="-0.24994659260841701"/>
      <name val="Cambria"/>
      <family val="1"/>
      <scheme val="major"/>
    </font>
    <font>
      <sz val="11"/>
      <color theme="1" tint="0.34998626667073579"/>
      <name val="Lucida Bright"/>
      <family val="2"/>
      <scheme val="minor"/>
    </font>
    <font>
      <sz val="11"/>
      <color theme="4" tint="-0.24994659260841701"/>
      <name val="Lucida Bright"/>
      <family val="2"/>
      <scheme val="minor"/>
    </font>
    <font>
      <sz val="11"/>
      <color indexed="63"/>
      <name val="Lucida Bright"/>
      <family val="2"/>
      <scheme val="minor"/>
    </font>
    <font>
      <sz val="11"/>
      <name val="Lucida Bright"/>
      <family val="2"/>
      <scheme val="minor"/>
    </font>
    <font>
      <b/>
      <sz val="11"/>
      <color theme="1" tint="0.34998626667073579"/>
      <name val="Lucida Bright"/>
      <family val="2"/>
      <scheme val="minor"/>
    </font>
    <font>
      <sz val="11"/>
      <color theme="1" tint="0.24994659260841701"/>
      <name val="Lucida Bright"/>
      <family val="2"/>
      <scheme val="minor"/>
    </font>
    <font>
      <sz val="12"/>
      <color theme="8" tint="-0.249977111117893"/>
      <name val="Lucida Bright"/>
      <family val="1"/>
      <scheme val="minor"/>
    </font>
    <font>
      <sz val="11"/>
      <color theme="1" tint="0.14999847407452621"/>
      <name val="Lucida Bright"/>
      <family val="1"/>
      <scheme val="minor"/>
    </font>
    <font>
      <sz val="35"/>
      <color theme="1" tint="0.14999847407452621"/>
      <name val="Lucida Bright"/>
      <family val="1"/>
      <scheme val="minor"/>
    </font>
    <font>
      <sz val="12"/>
      <color theme="1" tint="0.14999847407452621"/>
      <name val="Lucida Bright"/>
      <family val="1"/>
      <scheme val="minor"/>
    </font>
    <font>
      <sz val="10"/>
      <color theme="1" tint="0.14999847407452621"/>
      <name val="Lucida Bright"/>
      <family val="1"/>
      <scheme val="minor"/>
    </font>
    <font>
      <sz val="9"/>
      <color theme="1" tint="0.14999847407452621"/>
      <name val="Lucida Bright"/>
      <family val="1"/>
      <scheme val="minor"/>
    </font>
    <font>
      <sz val="11"/>
      <color theme="1" tint="0.14999847407452621"/>
      <name val="Lucida Bright"/>
      <family val="2"/>
      <scheme val="minor"/>
    </font>
    <font>
      <sz val="35"/>
      <color theme="9" tint="-0.499984740745262"/>
      <name val="Cambria"/>
      <family val="1"/>
      <scheme val="major"/>
    </font>
    <font>
      <sz val="35"/>
      <color theme="8" tint="-0.499984740745262"/>
      <name val="Cambria"/>
      <family val="1"/>
      <scheme val="major"/>
    </font>
    <font>
      <sz val="35"/>
      <color theme="5" tint="-0.499984740745262"/>
      <name val="Cambria"/>
      <family val="1"/>
      <scheme val="major"/>
    </font>
    <font>
      <sz val="35"/>
      <color theme="7" tint="-0.499984740745262"/>
      <name val="Cambria"/>
      <family val="1"/>
      <scheme val="major"/>
    </font>
    <font>
      <sz val="12"/>
      <color theme="8" tint="-0.499984740745262"/>
      <name val="Lucida Bright"/>
      <family val="1"/>
      <scheme val="minor"/>
    </font>
    <font>
      <sz val="12"/>
      <color theme="9" tint="-0.499984740745262"/>
      <name val="Lucida Bright"/>
      <family val="1"/>
      <scheme val="minor"/>
    </font>
    <font>
      <sz val="12"/>
      <color theme="7" tint="-0.499984740745262"/>
      <name val="Lucida Bright"/>
      <family val="1"/>
      <scheme val="minor"/>
    </font>
    <font>
      <sz val="12"/>
      <color theme="5" tint="-0.499984740745262"/>
      <name val="Lucida Bright"/>
      <family val="1"/>
      <scheme val="minor"/>
    </font>
    <font>
      <sz val="11"/>
      <color rgb="FF006100"/>
      <name val="Lucida Bright"/>
      <family val="2"/>
      <scheme val="minor"/>
    </font>
    <font>
      <sz val="11"/>
      <color rgb="FF9C0006"/>
      <name val="Lucida Bright"/>
      <family val="2"/>
      <scheme val="minor"/>
    </font>
    <font>
      <sz val="11"/>
      <color rgb="FF9C5700"/>
      <name val="Lucida Bright"/>
      <family val="2"/>
      <scheme val="minor"/>
    </font>
    <font>
      <sz val="11"/>
      <color rgb="FF3F3F76"/>
      <name val="Lucida Bright"/>
      <family val="2"/>
      <scheme val="minor"/>
    </font>
    <font>
      <b/>
      <sz val="11"/>
      <color rgb="FF3F3F3F"/>
      <name val="Lucida Bright"/>
      <family val="2"/>
      <scheme val="minor"/>
    </font>
    <font>
      <b/>
      <sz val="11"/>
      <color rgb="FFFA7D00"/>
      <name val="Lucida Bright"/>
      <family val="2"/>
      <scheme val="minor"/>
    </font>
    <font>
      <sz val="11"/>
      <color rgb="FFFA7D00"/>
      <name val="Lucida Bright"/>
      <family val="2"/>
      <scheme val="minor"/>
    </font>
    <font>
      <sz val="11"/>
      <color rgb="FFFF0000"/>
      <name val="Lucida Bright"/>
      <family val="2"/>
      <scheme val="minor"/>
    </font>
    <font>
      <i/>
      <sz val="11"/>
      <color rgb="FF7F7F7F"/>
      <name val="Lucida Bright"/>
      <family val="2"/>
      <scheme val="minor"/>
    </font>
    <font>
      <b/>
      <sz val="11"/>
      <color theme="1"/>
      <name val="Lucida Bright"/>
      <family val="2"/>
      <scheme val="minor"/>
    </font>
    <font>
      <sz val="11"/>
      <color theme="0"/>
      <name val="Lucida Bright"/>
      <family val="2"/>
      <scheme val="minor"/>
    </font>
  </fonts>
  <fills count="38">
    <fill>
      <patternFill patternType="none"/>
    </fill>
    <fill>
      <patternFill patternType="gray125"/>
    </fill>
    <fill>
      <patternFill patternType="solid">
        <fgColor theme="4" tint="0.59999389629810485"/>
        <bgColor indexed="65"/>
      </patternFill>
    </fill>
    <fill>
      <patternFill patternType="solid">
        <fgColor theme="4"/>
      </patternFill>
    </fill>
    <fill>
      <patternFill patternType="solid">
        <fgColor theme="8"/>
      </patternFill>
    </fill>
    <fill>
      <patternFill patternType="solid">
        <fgColor them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ck">
        <color theme="1" tint="0.499984740745262"/>
      </left>
      <right style="thick">
        <color theme="1" tint="0.499984740745262"/>
      </right>
      <top style="thick">
        <color theme="1" tint="0.499984740745262"/>
      </top>
      <bottom style="thick">
        <color theme="1" tint="0.499984740745262"/>
      </bottom>
      <diagonal/>
    </border>
    <border>
      <left/>
      <right/>
      <top/>
      <bottom style="medium">
        <color theme="4" tint="-0.24994659260841701"/>
      </bottom>
      <diagonal/>
    </border>
    <border>
      <left/>
      <right/>
      <top/>
      <bottom style="medium">
        <color theme="8" tint="-0.24994659260841701"/>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diagonal/>
    </border>
    <border>
      <left style="thin">
        <color theme="0"/>
      </left>
      <right/>
      <top style="thin">
        <color theme="0"/>
      </top>
      <bottom/>
      <diagonal/>
    </border>
    <border>
      <left/>
      <right/>
      <top/>
      <bottom style="medium">
        <color theme="9" tint="-0.24994659260841701"/>
      </bottom>
      <diagonal/>
    </border>
    <border>
      <left/>
      <right/>
      <top/>
      <bottom style="medium">
        <color theme="7" tint="-0.24994659260841701"/>
      </bottom>
      <diagonal/>
    </border>
    <border>
      <left/>
      <right/>
      <top/>
      <bottom style="medium">
        <color theme="5" tint="-0.249946592608417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0">
    <xf numFmtId="0" fontId="0" fillId="0" borderId="0">
      <alignment vertical="top"/>
    </xf>
    <xf numFmtId="0" fontId="9" fillId="2" borderId="0" applyNumberFormat="0" applyBorder="0" applyAlignment="0" applyProtection="0"/>
    <xf numFmtId="0" fontId="8" fillId="0" borderId="3" applyNumberFormat="0" applyFill="0" applyProtection="0">
      <alignment horizontal="left" vertical="center" indent="1"/>
    </xf>
    <xf numFmtId="0" fontId="3" fillId="3" borderId="1" applyNumberFormat="0" applyAlignment="0" applyProtection="0"/>
    <xf numFmtId="0" fontId="4" fillId="4" borderId="2" applyNumberFormat="0" applyProtection="0">
      <alignment vertical="center"/>
    </xf>
    <xf numFmtId="0" fontId="5" fillId="0" borderId="0" applyFill="0" applyBorder="0" applyProtection="0">
      <alignment vertical="center"/>
    </xf>
    <xf numFmtId="165"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42" fontId="7" fillId="0" borderId="0" applyFont="0" applyFill="0" applyBorder="0" applyAlignment="0" applyProtection="0"/>
    <xf numFmtId="9" fontId="7" fillId="0" borderId="0" applyFont="0" applyFill="0" applyBorder="0" applyAlignment="0" applyProtection="0"/>
    <xf numFmtId="0" fontId="11" fillId="5" borderId="0" applyBorder="0" applyProtection="0">
      <alignment horizontal="left" vertical="top" wrapText="1" indent="1"/>
    </xf>
    <xf numFmtId="166" fontId="7" fillId="0" borderId="0">
      <alignment horizontal="left" indent="1"/>
    </xf>
    <xf numFmtId="0" fontId="10" fillId="5" borderId="0" applyNumberFormat="0" applyFont="0" applyBorder="0" applyAlignment="0">
      <alignment horizontal="left" vertical="center" indent="1"/>
    </xf>
    <xf numFmtId="0" fontId="6" fillId="0" borderId="0">
      <alignment horizontal="left" indent="1"/>
    </xf>
    <xf numFmtId="0" fontId="8" fillId="0" borderId="0" applyFill="0" applyProtection="0"/>
    <xf numFmtId="0" fontId="12" fillId="0" borderId="0" applyFill="0" applyProtection="0"/>
    <xf numFmtId="0" fontId="28" fillId="10" borderId="0" applyNumberFormat="0" applyBorder="0" applyAlignment="0" applyProtection="0"/>
    <xf numFmtId="0" fontId="29" fillId="11" borderId="0" applyNumberFormat="0" applyBorder="0" applyAlignment="0" applyProtection="0"/>
    <xf numFmtId="0" fontId="30" fillId="12" borderId="0" applyNumberFormat="0" applyBorder="0" applyAlignment="0" applyProtection="0"/>
    <xf numFmtId="0" fontId="31" fillId="13" borderId="12" applyNumberFormat="0" applyAlignment="0" applyProtection="0"/>
    <xf numFmtId="0" fontId="32" fillId="14" borderId="13" applyNumberFormat="0" applyAlignment="0" applyProtection="0"/>
    <xf numFmtId="0" fontId="33" fillId="14" borderId="12" applyNumberFormat="0" applyAlignment="0" applyProtection="0"/>
    <xf numFmtId="0" fontId="34" fillId="0" borderId="14" applyNumberFormat="0" applyFill="0" applyAlignment="0" applyProtection="0"/>
    <xf numFmtId="0" fontId="3" fillId="15" borderId="15" applyNumberFormat="0" applyAlignment="0" applyProtection="0"/>
    <xf numFmtId="0" fontId="35" fillId="0" borderId="0" applyNumberFormat="0" applyFill="0" applyBorder="0" applyAlignment="0" applyProtection="0"/>
    <xf numFmtId="0" fontId="12" fillId="16" borderId="16" applyNumberFormat="0" applyFont="0" applyAlignment="0" applyProtection="0"/>
    <xf numFmtId="0" fontId="36" fillId="0" borderId="0" applyNumberFormat="0" applyFill="0" applyBorder="0" applyAlignment="0" applyProtection="0"/>
    <xf numFmtId="0" fontId="37" fillId="0" borderId="17" applyNumberFormat="0" applyFill="0" applyAlignment="0" applyProtection="0"/>
    <xf numFmtId="0" fontId="1" fillId="17" borderId="0" applyNumberFormat="0" applyBorder="0" applyAlignment="0" applyProtection="0"/>
    <xf numFmtId="0" fontId="1" fillId="18" borderId="0" applyNumberFormat="0" applyBorder="0" applyAlignment="0" applyProtection="0"/>
    <xf numFmtId="0" fontId="3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3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3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8"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cellStyleXfs>
  <cellXfs count="38">
    <xf numFmtId="0" fontId="0" fillId="0" borderId="0" xfId="0">
      <alignment vertical="top"/>
    </xf>
    <xf numFmtId="0" fontId="14" fillId="0" borderId="0" xfId="0" applyFont="1">
      <alignment vertical="top"/>
    </xf>
    <xf numFmtId="0" fontId="14" fillId="0" borderId="0" xfId="2" applyFont="1" applyFill="1" applyBorder="1" applyAlignment="1">
      <alignment vertical="center"/>
    </xf>
    <xf numFmtId="0" fontId="15" fillId="0" borderId="0" xfId="5" applyFont="1" applyFill="1" applyAlignment="1">
      <alignment horizontal="left" vertical="center"/>
    </xf>
    <xf numFmtId="0" fontId="17" fillId="0" borderId="0" xfId="0" applyFont="1">
      <alignment vertical="top"/>
    </xf>
    <xf numFmtId="0" fontId="18" fillId="0" borderId="0" xfId="0" applyFont="1" applyAlignment="1">
      <alignment horizontal="left" vertical="top" wrapText="1" indent="1"/>
    </xf>
    <xf numFmtId="0" fontId="16" fillId="0" borderId="0" xfId="0" applyFont="1" applyAlignment="1">
      <alignment horizontal="left" vertical="center" indent="1"/>
    </xf>
    <xf numFmtId="0" fontId="18" fillId="6" borderId="0" xfId="13" applyFont="1" applyFill="1" applyBorder="1" applyAlignment="1">
      <alignment horizontal="left" vertical="top" wrapText="1" indent="1"/>
    </xf>
    <xf numFmtId="0" fontId="17" fillId="6" borderId="7" xfId="14" applyFont="1" applyFill="1" applyBorder="1" applyAlignment="1">
      <alignment horizontal="center" vertical="center"/>
    </xf>
    <xf numFmtId="0" fontId="17" fillId="6" borderId="8" xfId="14" applyFont="1" applyFill="1" applyBorder="1" applyAlignment="1">
      <alignment horizontal="center" vertical="center"/>
    </xf>
    <xf numFmtId="0" fontId="17" fillId="0" borderId="5" xfId="16" applyFont="1" applyFill="1" applyBorder="1" applyAlignment="1">
      <alignment horizontal="center" vertical="center"/>
    </xf>
    <xf numFmtId="0" fontId="17" fillId="0" borderId="6" xfId="16" applyFont="1" applyFill="1" applyBorder="1" applyAlignment="1">
      <alignment horizontal="center" vertical="center"/>
    </xf>
    <xf numFmtId="0" fontId="19" fillId="0" borderId="0" xfId="0" applyFont="1">
      <alignment vertical="top"/>
    </xf>
    <xf numFmtId="0" fontId="18" fillId="7" borderId="0" xfId="13" applyFont="1" applyFill="1" applyBorder="1" applyAlignment="1">
      <alignment horizontal="left" vertical="top" wrapText="1" indent="1"/>
    </xf>
    <xf numFmtId="0" fontId="18" fillId="8" borderId="0" xfId="13" applyFont="1" applyFill="1" applyBorder="1" applyAlignment="1">
      <alignment horizontal="left" vertical="top" wrapText="1" indent="1"/>
    </xf>
    <xf numFmtId="0" fontId="18" fillId="9" borderId="0" xfId="13" applyFont="1" applyFill="1" applyBorder="1" applyAlignment="1">
      <alignment horizontal="left" vertical="top" wrapText="1" indent="1"/>
    </xf>
    <xf numFmtId="0" fontId="24" fillId="0" borderId="4" xfId="2" applyFont="1" applyFill="1" applyBorder="1" applyAlignment="1">
      <alignment horizontal="left" vertical="top" indent="1"/>
    </xf>
    <xf numFmtId="0" fontId="25" fillId="0" borderId="9" xfId="2" applyFont="1" applyFill="1" applyBorder="1" applyAlignment="1">
      <alignment horizontal="left" vertical="top" indent="1"/>
    </xf>
    <xf numFmtId="0" fontId="26" fillId="0" borderId="10" xfId="2" applyFont="1" applyFill="1" applyBorder="1" applyAlignment="1">
      <alignment horizontal="left" vertical="top" indent="1"/>
    </xf>
    <xf numFmtId="0" fontId="27" fillId="0" borderId="11" xfId="2" applyFont="1" applyFill="1" applyBorder="1" applyAlignment="1">
      <alignment horizontal="left" vertical="top" indent="1"/>
    </xf>
    <xf numFmtId="166" fontId="16" fillId="0" borderId="0" xfId="12" applyFont="1" applyAlignment="1">
      <alignment horizontal="left" vertical="center" indent="1"/>
    </xf>
    <xf numFmtId="166" fontId="16" fillId="6" borderId="0" xfId="13" applyNumberFormat="1" applyFont="1" applyFill="1" applyBorder="1" applyAlignment="1">
      <alignment horizontal="left" vertical="center" wrapText="1" indent="1"/>
    </xf>
    <xf numFmtId="166" fontId="16" fillId="8" borderId="0" xfId="13" applyNumberFormat="1" applyFont="1" applyFill="1" applyBorder="1" applyAlignment="1">
      <alignment horizontal="left" vertical="center" wrapText="1" indent="1"/>
    </xf>
    <xf numFmtId="166" fontId="16" fillId="9" borderId="0" xfId="13" applyNumberFormat="1" applyFont="1" applyFill="1" applyBorder="1" applyAlignment="1">
      <alignment horizontal="left" vertical="center" wrapText="1" indent="1"/>
    </xf>
    <xf numFmtId="166" fontId="16" fillId="7" borderId="0" xfId="13" applyNumberFormat="1" applyFont="1" applyFill="1" applyBorder="1" applyAlignment="1">
      <alignment horizontal="left" vertical="center" wrapText="1" indent="1"/>
    </xf>
    <xf numFmtId="0" fontId="21" fillId="0" borderId="0" xfId="5" applyFont="1" applyFill="1" applyBorder="1">
      <alignment vertical="center"/>
    </xf>
    <xf numFmtId="0" fontId="14" fillId="6" borderId="0" xfId="11" applyFont="1" applyFill="1" applyBorder="1" applyAlignment="1">
      <alignment horizontal="left" vertical="center" wrapText="1" indent="1"/>
    </xf>
    <xf numFmtId="0" fontId="18" fillId="6" borderId="0" xfId="11" applyFont="1" applyFill="1" applyBorder="1">
      <alignment horizontal="left" vertical="top" wrapText="1" indent="1"/>
    </xf>
    <xf numFmtId="0" fontId="13" fillId="0" borderId="4" xfId="15" applyFont="1" applyFill="1" applyBorder="1" applyAlignment="1">
      <alignment horizontal="center" vertical="top"/>
    </xf>
    <xf numFmtId="0" fontId="20" fillId="0" borderId="0" xfId="5" applyFont="1" applyFill="1" applyBorder="1">
      <alignment vertical="center"/>
    </xf>
    <xf numFmtId="0" fontId="14" fillId="7" borderId="0" xfId="11" applyFont="1" applyFill="1" applyBorder="1" applyAlignment="1">
      <alignment horizontal="left" vertical="center" wrapText="1" indent="1"/>
    </xf>
    <xf numFmtId="0" fontId="18" fillId="7" borderId="0" xfId="11" applyFont="1" applyFill="1" applyBorder="1">
      <alignment horizontal="left" vertical="top" wrapText="1" indent="1"/>
    </xf>
    <xf numFmtId="0" fontId="23" fillId="0" borderId="0" xfId="5" applyFont="1" applyFill="1" applyBorder="1">
      <alignment vertical="center"/>
    </xf>
    <xf numFmtId="0" fontId="14" fillId="9" borderId="0" xfId="11" applyFont="1" applyFill="1" applyBorder="1" applyAlignment="1">
      <alignment horizontal="left" vertical="center" wrapText="1" indent="1"/>
    </xf>
    <xf numFmtId="0" fontId="18" fillId="9" borderId="0" xfId="11" applyFont="1" applyFill="1" applyBorder="1">
      <alignment horizontal="left" vertical="top" wrapText="1" indent="1"/>
    </xf>
    <xf numFmtId="0" fontId="22" fillId="0" borderId="0" xfId="5" applyFont="1" applyFill="1" applyBorder="1">
      <alignment vertical="center"/>
    </xf>
    <xf numFmtId="0" fontId="14" fillId="8" borderId="0" xfId="11" applyFont="1" applyFill="1" applyBorder="1" applyAlignment="1">
      <alignment horizontal="left" vertical="center" wrapText="1" indent="1"/>
    </xf>
    <xf numFmtId="0" fontId="18" fillId="8" borderId="0" xfId="11" applyFont="1" applyFill="1" applyBorder="1">
      <alignment horizontal="left" vertical="top" wrapText="1" indent="1"/>
    </xf>
  </cellXfs>
  <cellStyles count="50">
    <cellStyle name="20 % - Accent1" xfId="29" builtinId="30" customBuiltin="1"/>
    <cellStyle name="20 % - Accent2" xfId="32" builtinId="34" customBuiltin="1"/>
    <cellStyle name="20 % - Accent3" xfId="36" builtinId="38" customBuiltin="1"/>
    <cellStyle name="20 % - Accent4" xfId="40" builtinId="42" customBuiltin="1"/>
    <cellStyle name="20 % - Accent5" xfId="43" builtinId="46" customBuiltin="1"/>
    <cellStyle name="20 % - Accent6" xfId="47" builtinId="50" customBuiltin="1"/>
    <cellStyle name="40 % - Accent1" xfId="1" builtinId="31" customBuiltin="1"/>
    <cellStyle name="40 % - Accent2" xfId="33" builtinId="35" customBuiltin="1"/>
    <cellStyle name="40 % - Accent3" xfId="37" builtinId="39" customBuiltin="1"/>
    <cellStyle name="40 % - Accent4" xfId="41" builtinId="43" customBuiltin="1"/>
    <cellStyle name="40 % - Accent5" xfId="44" builtinId="47" customBuiltin="1"/>
    <cellStyle name="40 % - Accent6" xfId="48" builtinId="51" customBuiltin="1"/>
    <cellStyle name="60 % - Accent1" xfId="30" builtinId="32" customBuiltin="1"/>
    <cellStyle name="60 % - Accent2" xfId="34" builtinId="36" customBuiltin="1"/>
    <cellStyle name="60 % - Accent3" xfId="38" builtinId="40" customBuiltin="1"/>
    <cellStyle name="60 % - Accent4" xfId="42" builtinId="44" customBuiltin="1"/>
    <cellStyle name="60 % - Accent5" xfId="45" builtinId="48" customBuiltin="1"/>
    <cellStyle name="60 % - Accent6" xfId="49" builtinId="52" customBuiltin="1"/>
    <cellStyle name="À bandes" xfId="13" xr:uid="{00000000-0005-0000-0000-000003000000}"/>
    <cellStyle name="Accent1" xfId="3" builtinId="29" customBuiltin="1"/>
    <cellStyle name="Accent2" xfId="31" builtinId="33" customBuiltin="1"/>
    <cellStyle name="Accent3" xfId="35" builtinId="37" customBuiltin="1"/>
    <cellStyle name="Accent4" xfId="39" builtinId="41" customBuiltin="1"/>
    <cellStyle name="Accent5" xfId="4" builtinId="45" customBuiltin="1"/>
    <cellStyle name="Accent6" xfId="46" builtinId="49" customBuiltin="1"/>
    <cellStyle name="Avertissement" xfId="25" builtinId="11" customBuiltin="1"/>
    <cellStyle name="Calcul" xfId="22" builtinId="22" customBuiltin="1"/>
    <cellStyle name="Cellule liée" xfId="23" builtinId="24" customBuiltin="1"/>
    <cellStyle name="Entrée" xfId="20" builtinId="20" customBuiltin="1"/>
    <cellStyle name="Entrée des paramètres" xfId="14" xr:uid="{00000000-0005-0000-0000-00000F000000}"/>
    <cellStyle name="Insatisfaisant" xfId="18" builtinId="27" customBuiltin="1"/>
    <cellStyle name="Jour" xfId="12" xr:uid="{00000000-0005-0000-0000-000008000000}"/>
    <cellStyle name="Milliers" xfId="6" builtinId="3" customBuiltin="1"/>
    <cellStyle name="Milliers [0]" xfId="7" builtinId="6" customBuiltin="1"/>
    <cellStyle name="Monétaire" xfId="8" builtinId="4" customBuiltin="1"/>
    <cellStyle name="Monétaire [0]" xfId="9" builtinId="7" customBuiltin="1"/>
    <cellStyle name="Neutre" xfId="19" builtinId="28" customBuiltin="1"/>
    <cellStyle name="Normal" xfId="0" builtinId="0" customBuiltin="1"/>
    <cellStyle name="Note" xfId="26" builtinId="10" customBuiltin="1"/>
    <cellStyle name="Pourcentage" xfId="10" builtinId="5" customBuiltin="1"/>
    <cellStyle name="Satisfaisant" xfId="17" builtinId="26" customBuiltin="1"/>
    <cellStyle name="Sortie" xfId="21" builtinId="21" customBuiltin="1"/>
    <cellStyle name="Texte explicatif" xfId="27" builtinId="53" customBuiltin="1"/>
    <cellStyle name="Titre" xfId="5" builtinId="15" customBuiltin="1"/>
    <cellStyle name="Titre 1" xfId="2" builtinId="16" customBuiltin="1"/>
    <cellStyle name="Titre 2" xfId="15" builtinId="17" customBuiltin="1"/>
    <cellStyle name="Titre 3" xfId="16" builtinId="18" customBuiltin="1"/>
    <cellStyle name="Titre 4" xfId="11" builtinId="19" customBuiltin="1"/>
    <cellStyle name="Total" xfId="28" builtinId="25" customBuiltin="1"/>
    <cellStyle name="Vérification" xfId="24" builtinId="23" customBuiltin="1"/>
  </cellStyles>
  <dxfs count="24">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
      <font>
        <color theme="2" tint="-0.499984740745262"/>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F1F2F5"/>
      <rgbColor rgb="00008080"/>
      <rgbColor rgb="00E4EAF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314265"/>
      <rgbColor rgb="00CCFFCC"/>
      <rgbColor rgb="00FFEECD"/>
      <rgbColor rgb="00D0D8E2"/>
      <rgbColor rgb="00FF99CC"/>
      <rgbColor rgb="00CC99FF"/>
      <rgbColor rgb="00FFCC99"/>
      <rgbColor rgb="003366FF"/>
      <rgbColor rgb="0033CCCC"/>
      <rgbColor rgb="0099CC00"/>
      <rgbColor rgb="00FFCC00"/>
      <rgbColor rgb="00FF9900"/>
      <rgbColor rgb="00FF6600"/>
      <rgbColor rgb="00717789"/>
      <rgbColor rgb="00969696"/>
      <rgbColor rgb="00003366"/>
      <rgbColor rgb="00339966"/>
      <rgbColor rgb="00003300"/>
      <rgbColor rgb="00333300"/>
      <rgbColor rgb="00993300"/>
      <rgbColor rgb="00993366"/>
      <rgbColor rgb="00333399"/>
      <rgbColor rgb="004B4B4B"/>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9</xdr:col>
      <xdr:colOff>28575</xdr:colOff>
      <xdr:row>1</xdr:row>
      <xdr:rowOff>1143000</xdr:rowOff>
    </xdr:to>
    <xdr:pic>
      <xdr:nvPicPr>
        <xdr:cNvPr id="3" name="Image 2" descr="Bâtiments et un arbre en hiver" title="En-tête Hiver">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638800" y="114300"/>
          <a:ext cx="4295775"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5" name="Image 4">
          <a:extLst>
            <a:ext uri="{FF2B5EF4-FFF2-40B4-BE49-F238E27FC236}">
              <a16:creationId xmlns:a16="http://schemas.microsoft.com/office/drawing/2014/main" id="{40338B27-5A02-2A4F-823A-CF4DD5C31EA3}"/>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9</xdr:col>
      <xdr:colOff>28575</xdr:colOff>
      <xdr:row>1</xdr:row>
      <xdr:rowOff>1143000</xdr:rowOff>
    </xdr:to>
    <xdr:pic>
      <xdr:nvPicPr>
        <xdr:cNvPr id="2" name="Image 1" descr="Bâtiments et un arbre en hiver" title="En-tête Hiver">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486400" y="114300"/>
          <a:ext cx="4152900"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3" name="Image 2">
          <a:extLst>
            <a:ext uri="{FF2B5EF4-FFF2-40B4-BE49-F238E27FC236}">
              <a16:creationId xmlns:a16="http://schemas.microsoft.com/office/drawing/2014/main" id="{25E7F6E8-3255-5C4C-959C-105398FCB56E}"/>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9</xdr:col>
      <xdr:colOff>28575</xdr:colOff>
      <xdr:row>1</xdr:row>
      <xdr:rowOff>1143000</xdr:rowOff>
    </xdr:to>
    <xdr:pic>
      <xdr:nvPicPr>
        <xdr:cNvPr id="3" name="Image 2" descr="Bâtiments et un arbre au printemps" title="En-tête Printemps">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486400" y="114300"/>
          <a:ext cx="4152900"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2" name="Image 1">
          <a:extLst>
            <a:ext uri="{FF2B5EF4-FFF2-40B4-BE49-F238E27FC236}">
              <a16:creationId xmlns:a16="http://schemas.microsoft.com/office/drawing/2014/main" id="{26B2E9C6-D0D9-144D-A442-3AEF47FB7723}"/>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9</xdr:col>
      <xdr:colOff>28575</xdr:colOff>
      <xdr:row>1</xdr:row>
      <xdr:rowOff>1143000</xdr:rowOff>
    </xdr:to>
    <xdr:pic>
      <xdr:nvPicPr>
        <xdr:cNvPr id="2" name="Image 1" descr="Bâtiments et un arbre au printemps" title="En-tête Printemps">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486400" y="114300"/>
          <a:ext cx="4152900"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3" name="Image 2">
          <a:extLst>
            <a:ext uri="{FF2B5EF4-FFF2-40B4-BE49-F238E27FC236}">
              <a16:creationId xmlns:a16="http://schemas.microsoft.com/office/drawing/2014/main" id="{0CD1619A-46A8-4548-A475-57D98C244950}"/>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9</xdr:col>
      <xdr:colOff>28575</xdr:colOff>
      <xdr:row>1</xdr:row>
      <xdr:rowOff>1143000</xdr:rowOff>
    </xdr:to>
    <xdr:pic>
      <xdr:nvPicPr>
        <xdr:cNvPr id="2" name="Image 1" descr="Bâtiments et un arbre au printemps" title="En-tête Printemps">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486400" y="114300"/>
          <a:ext cx="4152900"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3" name="Image 2">
          <a:extLst>
            <a:ext uri="{FF2B5EF4-FFF2-40B4-BE49-F238E27FC236}">
              <a16:creationId xmlns:a16="http://schemas.microsoft.com/office/drawing/2014/main" id="{2CAEAD34-4DDA-6B43-9916-4D0B095A6916}"/>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9</xdr:col>
      <xdr:colOff>28575</xdr:colOff>
      <xdr:row>1</xdr:row>
      <xdr:rowOff>1143000</xdr:rowOff>
    </xdr:to>
    <xdr:pic>
      <xdr:nvPicPr>
        <xdr:cNvPr id="3" name="Image 2" descr="Bâtiments et un arbre en été" title="En-tête Été">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486400" y="114300"/>
          <a:ext cx="4152900"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2" name="Image 1">
          <a:extLst>
            <a:ext uri="{FF2B5EF4-FFF2-40B4-BE49-F238E27FC236}">
              <a16:creationId xmlns:a16="http://schemas.microsoft.com/office/drawing/2014/main" id="{1EDE76A6-E5B1-CD49-A71C-9AC58F66CDC6}"/>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9</xdr:col>
      <xdr:colOff>28575</xdr:colOff>
      <xdr:row>1</xdr:row>
      <xdr:rowOff>1143000</xdr:rowOff>
    </xdr:to>
    <xdr:pic>
      <xdr:nvPicPr>
        <xdr:cNvPr id="2" name="Image 1" descr="Bâtiments et un arbre en été" title="En-tête Été">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448300" y="114300"/>
          <a:ext cx="4152900"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3" name="Image 2">
          <a:extLst>
            <a:ext uri="{FF2B5EF4-FFF2-40B4-BE49-F238E27FC236}">
              <a16:creationId xmlns:a16="http://schemas.microsoft.com/office/drawing/2014/main" id="{73F82CD0-1347-9843-AAC6-33F02336371B}"/>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9</xdr:col>
      <xdr:colOff>28575</xdr:colOff>
      <xdr:row>1</xdr:row>
      <xdr:rowOff>1143000</xdr:rowOff>
    </xdr:to>
    <xdr:pic>
      <xdr:nvPicPr>
        <xdr:cNvPr id="2" name="Image 1" descr="Bâtiments et un arbre en été" title="En-tête Été">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486400" y="114300"/>
          <a:ext cx="4152900"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3" name="Image 2">
          <a:extLst>
            <a:ext uri="{FF2B5EF4-FFF2-40B4-BE49-F238E27FC236}">
              <a16:creationId xmlns:a16="http://schemas.microsoft.com/office/drawing/2014/main" id="{633B62EB-E87D-5C4A-BBE8-F3C43C61DAFD}"/>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1289816</xdr:colOff>
      <xdr:row>1</xdr:row>
      <xdr:rowOff>0</xdr:rowOff>
    </xdr:from>
    <xdr:to>
      <xdr:col>9</xdr:col>
      <xdr:colOff>28575</xdr:colOff>
      <xdr:row>1</xdr:row>
      <xdr:rowOff>1143000</xdr:rowOff>
    </xdr:to>
    <xdr:pic>
      <xdr:nvPicPr>
        <xdr:cNvPr id="3" name="Image 2" descr="Bâtiments et un arbre en automne" title="En-tête Automne">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414141" y="114300"/>
          <a:ext cx="4187059"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2" name="Image 1">
          <a:extLst>
            <a:ext uri="{FF2B5EF4-FFF2-40B4-BE49-F238E27FC236}">
              <a16:creationId xmlns:a16="http://schemas.microsoft.com/office/drawing/2014/main" id="{60BFE018-5641-5A4E-99C5-00659FC6C755}"/>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1289816</xdr:colOff>
      <xdr:row>1</xdr:row>
      <xdr:rowOff>0</xdr:rowOff>
    </xdr:from>
    <xdr:to>
      <xdr:col>9</xdr:col>
      <xdr:colOff>28575</xdr:colOff>
      <xdr:row>1</xdr:row>
      <xdr:rowOff>1143000</xdr:rowOff>
    </xdr:to>
    <xdr:pic>
      <xdr:nvPicPr>
        <xdr:cNvPr id="2" name="Image 1" descr="Bâtiments et un arbre en automne" title="En-tête Automne">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414141" y="114300"/>
          <a:ext cx="4187059"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3" name="Image 2">
          <a:extLst>
            <a:ext uri="{FF2B5EF4-FFF2-40B4-BE49-F238E27FC236}">
              <a16:creationId xmlns:a16="http://schemas.microsoft.com/office/drawing/2014/main" id="{144ACE56-744D-5E44-B4B7-7031735ADB79}"/>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1289816</xdr:colOff>
      <xdr:row>1</xdr:row>
      <xdr:rowOff>0</xdr:rowOff>
    </xdr:from>
    <xdr:to>
      <xdr:col>9</xdr:col>
      <xdr:colOff>28575</xdr:colOff>
      <xdr:row>1</xdr:row>
      <xdr:rowOff>1143000</xdr:rowOff>
    </xdr:to>
    <xdr:pic>
      <xdr:nvPicPr>
        <xdr:cNvPr id="2" name="Image 1" descr="Bâtiments et un arbre en automne" title="En-tête Automne">
          <a:extLst>
            <a:ext uri="{FF2B5EF4-FFF2-40B4-BE49-F238E27FC236}">
              <a16:creationId xmlns:a16="http://schemas.microsoft.com/office/drawing/2014/main" id="{00000000-0008-0000-0A00-000002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414141" y="114300"/>
          <a:ext cx="4187059"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3" name="Image 2">
          <a:extLst>
            <a:ext uri="{FF2B5EF4-FFF2-40B4-BE49-F238E27FC236}">
              <a16:creationId xmlns:a16="http://schemas.microsoft.com/office/drawing/2014/main" id="{2BC57620-E043-9148-90E6-B07E598048FB}"/>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9</xdr:col>
      <xdr:colOff>28575</xdr:colOff>
      <xdr:row>1</xdr:row>
      <xdr:rowOff>1143000</xdr:rowOff>
    </xdr:to>
    <xdr:pic>
      <xdr:nvPicPr>
        <xdr:cNvPr id="2" name="Image 1" descr="Bâtiments et un arbre en hiver" title="En-tête Hiver">
          <a:extLst>
            <a:ext uri="{FF2B5EF4-FFF2-40B4-BE49-F238E27FC236}">
              <a16:creationId xmlns:a16="http://schemas.microsoft.com/office/drawing/2014/main" id="{00000000-0008-0000-0B00-000002000000}"/>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a:stretch/>
      </xdr:blipFill>
      <xdr:spPr>
        <a:xfrm>
          <a:off x="5486400" y="114300"/>
          <a:ext cx="4152900" cy="1143000"/>
        </a:xfrm>
        <a:prstGeom prst="rect">
          <a:avLst/>
        </a:prstGeom>
      </xdr:spPr>
    </xdr:pic>
    <xdr:clientData/>
  </xdr:twoCellAnchor>
  <xdr:twoCellAnchor editAs="oneCell">
    <xdr:from>
      <xdr:col>4</xdr:col>
      <xdr:colOff>0</xdr:colOff>
      <xdr:row>1</xdr:row>
      <xdr:rowOff>0</xdr:rowOff>
    </xdr:from>
    <xdr:to>
      <xdr:col>5</xdr:col>
      <xdr:colOff>457200</xdr:colOff>
      <xdr:row>1</xdr:row>
      <xdr:rowOff>1001917</xdr:rowOff>
    </xdr:to>
    <xdr:pic>
      <xdr:nvPicPr>
        <xdr:cNvPr id="3" name="Image 2">
          <a:extLst>
            <a:ext uri="{FF2B5EF4-FFF2-40B4-BE49-F238E27FC236}">
              <a16:creationId xmlns:a16="http://schemas.microsoft.com/office/drawing/2014/main" id="{344F3C88-F7A6-6A4E-94D4-CE6DD4694806}"/>
            </a:ext>
          </a:extLst>
        </xdr:cNvPr>
        <xdr:cNvPicPr>
          <a:picLocks noChangeAspect="1"/>
        </xdr:cNvPicPr>
      </xdr:nvPicPr>
      <xdr:blipFill>
        <a:blip xmlns:r="http://schemas.openxmlformats.org/officeDocument/2006/relationships" r:embed="rId2"/>
        <a:stretch>
          <a:fillRect/>
        </a:stretch>
      </xdr:blipFill>
      <xdr:spPr>
        <a:xfrm>
          <a:off x="4267200" y="114300"/>
          <a:ext cx="1828800" cy="10019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ustom 5">
      <a:majorFont>
        <a:latin typeface="Cambria"/>
        <a:ea typeface=""/>
        <a:cs typeface=""/>
      </a:majorFont>
      <a:minorFont>
        <a:latin typeface="Lucida Br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59999389629810485"/>
    <pageSetUpPr autoPageBreaks="0" fitToPage="1"/>
  </sheetPr>
  <dimension ref="A1:L15"/>
  <sheetViews>
    <sheetView showGridLines="0" tabSelected="1" zoomScaleNormal="100" workbookViewId="0">
      <selection activeCell="L8" sqref="L8"/>
    </sheetView>
  </sheetViews>
  <sheetFormatPr baseColWidth="10" defaultColWidth="8.88671875" defaultRowHeight="14.25" x14ac:dyDescent="0.2"/>
  <cols>
    <col min="1" max="1" width="1.6640625" style="1" customWidth="1"/>
    <col min="2" max="8" width="15.44140625" style="1" customWidth="1"/>
    <col min="9" max="9" width="1.6640625" style="1" customWidth="1"/>
    <col min="10" max="10" width="8.6640625" style="1" customWidth="1"/>
    <col min="11" max="11" width="12.44140625" style="1" customWidth="1"/>
    <col min="12" max="12" width="17" style="1" customWidth="1"/>
    <col min="13" max="13" width="1.6640625" style="1" customWidth="1"/>
    <col min="14" max="16384" width="8.88671875" style="1"/>
  </cols>
  <sheetData>
    <row r="1" spans="1:12" ht="9" customHeight="1" x14ac:dyDescent="0.2">
      <c r="I1" s="1" t="s">
        <v>1</v>
      </c>
    </row>
    <row r="2" spans="1:12" ht="100.5" customHeight="1" x14ac:dyDescent="0.2">
      <c r="B2" s="25" t="str">
        <f>"Janvier "&amp;AnnéeCalendrier</f>
        <v>Janvier 2027</v>
      </c>
      <c r="C2" s="25"/>
      <c r="D2" s="25"/>
      <c r="E2" s="2"/>
      <c r="F2" s="2"/>
      <c r="G2" s="2"/>
      <c r="H2" s="3"/>
    </row>
    <row r="3" spans="1:12" s="4" customFormat="1" ht="19.5" customHeight="1" thickBot="1" x14ac:dyDescent="0.25">
      <c r="A3" s="1"/>
      <c r="B3" s="16" t="str">
        <f>DébutSemaine</f>
        <v>lundi</v>
      </c>
      <c r="C3" s="16" t="str">
        <f t="shared" ref="C3:H3" si="0">TEXT(C4,"jjjj")</f>
        <v>mardi</v>
      </c>
      <c r="D3" s="16" t="str">
        <f t="shared" si="0"/>
        <v>mercredi</v>
      </c>
      <c r="E3" s="16" t="str">
        <f t="shared" si="0"/>
        <v>jeudi</v>
      </c>
      <c r="F3" s="16" t="str">
        <f t="shared" si="0"/>
        <v>vendredi</v>
      </c>
      <c r="G3" s="16" t="str">
        <f t="shared" si="0"/>
        <v>samedi</v>
      </c>
      <c r="H3" s="16" t="str">
        <f t="shared" si="0"/>
        <v>dimanche</v>
      </c>
      <c r="K3" s="28" t="s">
        <v>2</v>
      </c>
      <c r="L3" s="28"/>
    </row>
    <row r="4" spans="1:12" s="6" customFormat="1" ht="19.5" customHeight="1" x14ac:dyDescent="0.2">
      <c r="B4" s="20">
        <f t="array" ref="B4:H4">JoursEtSemaines+DATE(AnnéeCalendrier,1,1)-WEEKDAY(DATE(AnnéeCalendrier,1,1),(DébutSemaine="lundi")+1)+1</f>
        <v>46384</v>
      </c>
      <c r="C4" s="20">
        <v>46385</v>
      </c>
      <c r="D4" s="20">
        <v>46386</v>
      </c>
      <c r="E4" s="20">
        <v>46387</v>
      </c>
      <c r="F4" s="20">
        <v>46388</v>
      </c>
      <c r="G4" s="20">
        <v>46389</v>
      </c>
      <c r="H4" s="20">
        <v>46390</v>
      </c>
      <c r="K4" s="10" t="s">
        <v>3</v>
      </c>
      <c r="L4" s="11" t="s">
        <v>4</v>
      </c>
    </row>
    <row r="5" spans="1:12" s="5" customFormat="1" ht="48" customHeight="1" x14ac:dyDescent="0.2">
      <c r="K5" s="8">
        <v>2027</v>
      </c>
      <c r="L5" s="9" t="s">
        <v>5</v>
      </c>
    </row>
    <row r="6" spans="1:12" s="6" customFormat="1" ht="19.5" customHeight="1" x14ac:dyDescent="0.2">
      <c r="B6" s="21">
        <f t="array" ref="B6:H6">JoursEtSemaines+DATE(AnnéeCalendrier,1,1)-WEEKDAY(DATE(AnnéeCalendrier,1,1),(DébutSemaine="lundi")+1)+8</f>
        <v>46391</v>
      </c>
      <c r="C6" s="21">
        <v>46392</v>
      </c>
      <c r="D6" s="21">
        <v>46393</v>
      </c>
      <c r="E6" s="21">
        <v>46394</v>
      </c>
      <c r="F6" s="21">
        <v>46395</v>
      </c>
      <c r="G6" s="21">
        <v>46396</v>
      </c>
      <c r="H6" s="21">
        <v>46397</v>
      </c>
    </row>
    <row r="7" spans="1:12" s="5" customFormat="1" ht="48" customHeight="1" x14ac:dyDescent="0.2">
      <c r="B7" s="7"/>
      <c r="C7" s="7"/>
      <c r="D7" s="7"/>
      <c r="E7" s="7"/>
      <c r="F7" s="7"/>
      <c r="G7" s="7"/>
      <c r="H7" s="7"/>
    </row>
    <row r="8" spans="1:12" s="6" customFormat="1" ht="19.5" customHeight="1" x14ac:dyDescent="0.2">
      <c r="B8" s="20">
        <f t="array" ref="B8:H8">JoursEtSemaines+DATE(AnnéeCalendrier,1,1)-WEEKDAY(DATE(AnnéeCalendrier,1,1),(DébutSemaine="lundi")+1)+15</f>
        <v>46398</v>
      </c>
      <c r="C8" s="20">
        <v>46399</v>
      </c>
      <c r="D8" s="20">
        <v>46400</v>
      </c>
      <c r="E8" s="20">
        <v>46401</v>
      </c>
      <c r="F8" s="20">
        <v>46402</v>
      </c>
      <c r="G8" s="20">
        <v>46403</v>
      </c>
      <c r="H8" s="20">
        <v>46404</v>
      </c>
    </row>
    <row r="9" spans="1:12" s="5" customFormat="1" ht="48" customHeight="1" x14ac:dyDescent="0.2"/>
    <row r="10" spans="1:12" s="6" customFormat="1" ht="19.5" customHeight="1" x14ac:dyDescent="0.2">
      <c r="B10" s="21">
        <f t="array" ref="B10:H10">JoursEtSemaines+DATE(AnnéeCalendrier,1,1)-WEEKDAY(DATE(AnnéeCalendrier,1,1),(DébutSemaine="lundi")+1)+22</f>
        <v>46405</v>
      </c>
      <c r="C10" s="21">
        <v>46406</v>
      </c>
      <c r="D10" s="21">
        <v>46407</v>
      </c>
      <c r="E10" s="21">
        <v>46408</v>
      </c>
      <c r="F10" s="21">
        <v>46409</v>
      </c>
      <c r="G10" s="21">
        <v>46410</v>
      </c>
      <c r="H10" s="21">
        <v>46411</v>
      </c>
    </row>
    <row r="11" spans="1:12" s="5" customFormat="1" ht="48" customHeight="1" x14ac:dyDescent="0.2">
      <c r="B11" s="7"/>
      <c r="C11" s="7"/>
      <c r="D11" s="7"/>
      <c r="E11" s="7"/>
      <c r="F11" s="7"/>
      <c r="G11" s="7"/>
      <c r="H11" s="7"/>
    </row>
    <row r="12" spans="1:12" s="6" customFormat="1" ht="19.5" customHeight="1" x14ac:dyDescent="0.2">
      <c r="B12" s="20">
        <f t="array" ref="B12:H12">JoursEtSemaines+DATE(AnnéeCalendrier,1,1)-WEEKDAY(DATE(AnnéeCalendrier,1,1),(DébutSemaine="lundi")+1)+29</f>
        <v>46412</v>
      </c>
      <c r="C12" s="20">
        <v>46413</v>
      </c>
      <c r="D12" s="20">
        <v>46414</v>
      </c>
      <c r="E12" s="20">
        <v>46415</v>
      </c>
      <c r="F12" s="20">
        <v>46416</v>
      </c>
      <c r="G12" s="20">
        <v>46417</v>
      </c>
      <c r="H12" s="20">
        <v>46418</v>
      </c>
    </row>
    <row r="13" spans="1:12" s="5" customFormat="1" ht="48" customHeight="1" x14ac:dyDescent="0.2"/>
    <row r="14" spans="1:12" s="6" customFormat="1" ht="19.5" customHeight="1" x14ac:dyDescent="0.2">
      <c r="B14" s="21">
        <f t="array" ref="B14:C14">JoursEtSemaines+DATE(AnnéeCalendrier,1,1)-WEEKDAY(DATE(AnnéeCalendrier,1,1),(DébutSemaine="lundi")+1)+36</f>
        <v>46419</v>
      </c>
      <c r="C14" s="21">
        <v>46420</v>
      </c>
      <c r="D14" s="26" t="s">
        <v>0</v>
      </c>
      <c r="E14" s="26"/>
      <c r="F14" s="26"/>
      <c r="G14" s="26"/>
      <c r="H14" s="26"/>
    </row>
    <row r="15" spans="1:12" s="5" customFormat="1" ht="48" customHeight="1" x14ac:dyDescent="0.2">
      <c r="B15" s="7"/>
      <c r="C15" s="7"/>
      <c r="D15" s="27"/>
      <c r="E15" s="27"/>
      <c r="F15" s="27"/>
      <c r="G15" s="27"/>
      <c r="H15" s="27"/>
    </row>
  </sheetData>
  <mergeCells count="4">
    <mergeCell ref="B2:D2"/>
    <mergeCell ref="D14:H14"/>
    <mergeCell ref="D15:H15"/>
    <mergeCell ref="K3:L3"/>
  </mergeCells>
  <phoneticPr fontId="2" type="noConversion"/>
  <conditionalFormatting sqref="B4:G4">
    <cfRule type="expression" dxfId="23" priority="23">
      <formula>DAY(B4)&gt;8</formula>
    </cfRule>
  </conditionalFormatting>
  <conditionalFormatting sqref="B12:H12 B14:C14">
    <cfRule type="expression" dxfId="22" priority="24">
      <formula>AND(DAY(B12)&gt;=1,DAY(B12)&lt;=15)</formula>
    </cfRule>
  </conditionalFormatting>
  <dataValidations count="13">
    <dataValidation type="list" errorStyle="warning" allowBlank="1" showInputMessage="1" showErrorMessage="1" error="Sélectionnez un jour dans la liste. Sélectionnez ANNULER, puis appuyez sur ALT+FLÈCHE BAS pour choisir un jour dans la liste déroulante." prompt="Sélectionnez le jour de début de la semaine dans cette cellule. Appuyez sur Alt+Bas pour ouvrir la liste déroulante, puis sur Bas et Entrée pour effectuer une sélection" sqref="L5" xr:uid="{00000000-0002-0000-0000-000000000000}">
      <formula1>"dimanche,lundi"</formula1>
    </dataValidation>
    <dataValidation allowBlank="1" showInputMessage="1" showErrorMessage="1" prompt="Créez un calendrier personnalisé d’un mois dans ce classeur. Personnalisez l’année et le jour de début de la semaine pour tous les mois avec cette feuille de calcul Janvier. Chaque mois figure sur une feuille de calcul distincte." sqref="A1" xr:uid="{00000000-0002-0000-0000-000001000000}"/>
    <dataValidation allowBlank="1" showInputMessage="1" showErrorMessage="1" prompt="Entrez l’année dans la cellule ci-dessous." sqref="K4" xr:uid="{00000000-0002-0000-0000-000002000000}"/>
    <dataValidation allowBlank="1" showInputMessage="1" showErrorMessage="1" prompt="Sélectionnez le jour de début de la semaine dans la cellule ci-dessous." sqref="L4" xr:uid="{00000000-0002-0000-0000-000003000000}"/>
    <dataValidation allowBlank="1" showInputMessage="1" showErrorMessage="1" prompt="Entrez l’année dans cette cellule." sqref="K5" xr:uid="{00000000-0002-0000-0000-000004000000}"/>
    <dataValidation allowBlank="1" showInputMessage="1" showErrorMessage="1" prompt="Cette ligne contient les noms des jours de la semaine pour ce calendrier. Cette cellule contient le jour de début de la semaine. Pour modifier ce jour-là, entrez le nouveau jour dans la cellule L5 de cette feuille de calcul." sqref="B3" xr:uid="{00000000-0002-0000-0000-000005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000-000006000000}"/>
    <dataValidation allowBlank="1" showInputMessage="1" showErrorMessage="1" prompt="L’année dans cette cellule est automatiquement mise à jour en fonction de l’année entrée dans la cellule K5. Le calendrier ci-dessous inclut les dates des mois précédent et suivant dans une teinte plus claire." sqref="B2:D2" xr:uid="{00000000-0002-0000-0000-000007000000}"/>
    <dataValidation allowBlank="1" showInputMessage="1" showErrorMessage="1" prompt="Jour de la semaine défini automatiquement." sqref="C3:H3" xr:uid="{00000000-0002-0000-0000-000008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000-000009000000}"/>
    <dataValidation allowBlank="1" showInputMessage="1" prompt="Entrez les notes mensuelles dans cette cellule." sqref="D15:H15" xr:uid="{00000000-0002-0000-0000-00000A000000}"/>
    <dataValidation allowBlank="1" showInputMessage="1" prompt="Entrez les notes mensuelles dans la cellule ci-dessous." sqref="D14:H14" xr:uid="{00000000-0002-0000-0000-00000B000000}"/>
    <dataValidation allowBlank="1" showInputMessage="1" showErrorMessage="1" prompt="Entrez l’année et sélectionnez le jour de début du calendrier dans les cellules ci-dessous. Ces cellules Paramètres du calendrier ne s’imprimeront pas." sqref="K3" xr:uid="{00000000-0002-0000-0000-00000C000000}"/>
  </dataValidations>
  <printOptions horizontalCentered="1"/>
  <pageMargins left="0.25" right="0.25" top="0.5" bottom="0.5" header="0.3" footer="0.3"/>
  <pageSetup paperSize="9" orientation="landscape" r:id="rId1"/>
  <headerFooter differentFirst="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59999389629810485"/>
    <pageSetUpPr fitToPage="1"/>
  </sheetPr>
  <dimension ref="A1:I15"/>
  <sheetViews>
    <sheetView showGridLines="0" zoomScaleNormal="100" workbookViewId="0">
      <selection activeCell="B2" sqref="B2:D2"/>
    </sheetView>
  </sheetViews>
  <sheetFormatPr baseColWidth="10" defaultColWidth="8.88671875" defaultRowHeight="14.25" x14ac:dyDescent="0.2"/>
  <cols>
    <col min="1" max="1" width="1.6640625" style="1" customWidth="1"/>
    <col min="2" max="8" width="15.44140625" style="1" customWidth="1"/>
    <col min="9" max="9" width="1.6640625" style="1" customWidth="1"/>
    <col min="10" max="16384" width="8.88671875" style="1"/>
  </cols>
  <sheetData>
    <row r="1" spans="1:9" ht="9" customHeight="1" x14ac:dyDescent="0.2">
      <c r="I1" s="1" t="s">
        <v>1</v>
      </c>
    </row>
    <row r="2" spans="1:9" ht="100.5" customHeight="1" x14ac:dyDescent="0.2">
      <c r="B2" s="25" t="str">
        <f>"Février "&amp;AnnéeCalendrier</f>
        <v>Février 2027</v>
      </c>
      <c r="C2" s="25"/>
      <c r="D2" s="25"/>
      <c r="E2" s="2"/>
      <c r="F2" s="2"/>
      <c r="G2" s="2"/>
      <c r="H2" s="3"/>
    </row>
    <row r="3" spans="1:9" s="4" customFormat="1" ht="19.5" customHeight="1" thickBot="1" x14ac:dyDescent="0.25">
      <c r="A3" s="1"/>
      <c r="B3" s="16" t="str">
        <f>DébutSemaine</f>
        <v>lundi</v>
      </c>
      <c r="C3" s="16" t="str">
        <f t="shared" ref="C3:H3" si="0">TEXT(C4,"jjjj")</f>
        <v>mardi</v>
      </c>
      <c r="D3" s="16" t="str">
        <f t="shared" si="0"/>
        <v>mercredi</v>
      </c>
      <c r="E3" s="16" t="str">
        <f t="shared" si="0"/>
        <v>jeudi</v>
      </c>
      <c r="F3" s="16" t="str">
        <f t="shared" si="0"/>
        <v>vendredi</v>
      </c>
      <c r="G3" s="16" t="str">
        <f t="shared" si="0"/>
        <v>samedi</v>
      </c>
      <c r="H3" s="16" t="str">
        <f t="shared" si="0"/>
        <v>dimanche</v>
      </c>
    </row>
    <row r="4" spans="1:9" s="6" customFormat="1" ht="19.5" customHeight="1" x14ac:dyDescent="0.2">
      <c r="B4" s="20">
        <f t="array" ref="B4:H4">JoursEtSemaines+DATE(AnnéeCalendrier,2,1)-WEEKDAY(DATE(AnnéeCalendrier,2,1),(DébutSemaine="lundi")+1)+1</f>
        <v>46419</v>
      </c>
      <c r="C4" s="20">
        <v>46420</v>
      </c>
      <c r="D4" s="20">
        <v>46421</v>
      </c>
      <c r="E4" s="20">
        <v>46422</v>
      </c>
      <c r="F4" s="20">
        <v>46423</v>
      </c>
      <c r="G4" s="20">
        <v>46424</v>
      </c>
      <c r="H4" s="20">
        <v>46425</v>
      </c>
    </row>
    <row r="5" spans="1:9" s="5" customFormat="1" ht="48" customHeight="1" x14ac:dyDescent="0.2"/>
    <row r="6" spans="1:9" s="6" customFormat="1" ht="19.5" customHeight="1" x14ac:dyDescent="0.2">
      <c r="B6" s="21">
        <f t="array" ref="B6:H6">JoursEtSemaines+DATE(AnnéeCalendrier,2,1)-WEEKDAY(DATE(AnnéeCalendrier,2,1),(DébutSemaine="lundi")+1)+8</f>
        <v>46426</v>
      </c>
      <c r="C6" s="21">
        <v>46427</v>
      </c>
      <c r="D6" s="21">
        <v>46428</v>
      </c>
      <c r="E6" s="21">
        <v>46429</v>
      </c>
      <c r="F6" s="21">
        <v>46430</v>
      </c>
      <c r="G6" s="21">
        <v>46431</v>
      </c>
      <c r="H6" s="21">
        <v>46432</v>
      </c>
    </row>
    <row r="7" spans="1:9" s="5" customFormat="1" ht="48" customHeight="1" x14ac:dyDescent="0.2">
      <c r="B7" s="7"/>
      <c r="C7" s="7"/>
      <c r="D7" s="7"/>
      <c r="E7" s="7"/>
      <c r="F7" s="7"/>
      <c r="G7" s="7"/>
      <c r="H7" s="7"/>
    </row>
    <row r="8" spans="1:9" s="6" customFormat="1" ht="19.5" customHeight="1" x14ac:dyDescent="0.2">
      <c r="B8" s="20">
        <f t="array" ref="B8:H8">JoursEtSemaines+DATE(AnnéeCalendrier,2,1)-WEEKDAY(DATE(AnnéeCalendrier,2,1),(DébutSemaine="lundi")+1)+15</f>
        <v>46433</v>
      </c>
      <c r="C8" s="20">
        <v>46434</v>
      </c>
      <c r="D8" s="20">
        <v>46435</v>
      </c>
      <c r="E8" s="20">
        <v>46436</v>
      </c>
      <c r="F8" s="20">
        <v>46437</v>
      </c>
      <c r="G8" s="20">
        <v>46438</v>
      </c>
      <c r="H8" s="20">
        <v>46439</v>
      </c>
    </row>
    <row r="9" spans="1:9" s="5" customFormat="1" ht="48" customHeight="1" x14ac:dyDescent="0.2"/>
    <row r="10" spans="1:9" s="6" customFormat="1" ht="19.5" customHeight="1" x14ac:dyDescent="0.2">
      <c r="B10" s="21">
        <f t="array" ref="B10:H10">JoursEtSemaines+DATE(AnnéeCalendrier,2,1)-WEEKDAY(DATE(AnnéeCalendrier,2,1),(DébutSemaine="lundi")+1)+22</f>
        <v>46440</v>
      </c>
      <c r="C10" s="21">
        <v>46441</v>
      </c>
      <c r="D10" s="21">
        <v>46442</v>
      </c>
      <c r="E10" s="21">
        <v>46443</v>
      </c>
      <c r="F10" s="21">
        <v>46444</v>
      </c>
      <c r="G10" s="21">
        <v>46445</v>
      </c>
      <c r="H10" s="21">
        <v>46446</v>
      </c>
    </row>
    <row r="11" spans="1:9" s="5" customFormat="1" ht="48" customHeight="1" x14ac:dyDescent="0.2">
      <c r="B11" s="7"/>
      <c r="C11" s="7"/>
      <c r="D11" s="7"/>
      <c r="E11" s="7"/>
      <c r="F11" s="7"/>
      <c r="G11" s="7"/>
      <c r="H11" s="7"/>
    </row>
    <row r="12" spans="1:9" s="6" customFormat="1" ht="19.5" customHeight="1" x14ac:dyDescent="0.2">
      <c r="B12" s="20">
        <f t="array" ref="B12:H12">JoursEtSemaines+DATE(AnnéeCalendrier,2,1)-WEEKDAY(DATE(AnnéeCalendrier,2,1),(DébutSemaine="lundi")+1)+29</f>
        <v>46447</v>
      </c>
      <c r="C12" s="20">
        <v>46448</v>
      </c>
      <c r="D12" s="20">
        <v>46449</v>
      </c>
      <c r="E12" s="20">
        <v>46450</v>
      </c>
      <c r="F12" s="20">
        <v>46451</v>
      </c>
      <c r="G12" s="20">
        <v>46452</v>
      </c>
      <c r="H12" s="20">
        <v>46453</v>
      </c>
    </row>
    <row r="13" spans="1:9" s="5" customFormat="1" ht="48" customHeight="1" x14ac:dyDescent="0.2"/>
    <row r="14" spans="1:9" s="6" customFormat="1" ht="19.5" customHeight="1" x14ac:dyDescent="0.2">
      <c r="B14" s="21">
        <f t="array" ref="B14:C14">JoursEtSemaines+DATE(AnnéeCalendrier,2,1)-WEEKDAY(DATE(AnnéeCalendrier,2,1),(DébutSemaine="lundi")+1)+36</f>
        <v>46454</v>
      </c>
      <c r="C14" s="21">
        <v>46455</v>
      </c>
      <c r="D14" s="26" t="s">
        <v>0</v>
      </c>
      <c r="E14" s="26"/>
      <c r="F14" s="26"/>
      <c r="G14" s="26"/>
      <c r="H14" s="26"/>
    </row>
    <row r="15" spans="1:9" s="5" customFormat="1" ht="48" customHeight="1" x14ac:dyDescent="0.2">
      <c r="B15" s="7"/>
      <c r="C15" s="7"/>
      <c r="D15" s="27"/>
      <c r="E15" s="27"/>
      <c r="F15" s="27"/>
      <c r="G15" s="27"/>
      <c r="H15" s="27"/>
    </row>
  </sheetData>
  <mergeCells count="3">
    <mergeCell ref="B2:D2"/>
    <mergeCell ref="D14:H14"/>
    <mergeCell ref="D15:H15"/>
  </mergeCells>
  <conditionalFormatting sqref="B4:G4">
    <cfRule type="expression" dxfId="21" priority="1">
      <formula>DAY(B4)&gt;8</formula>
    </cfRule>
  </conditionalFormatting>
  <conditionalFormatting sqref="B12:H12 B14:C14">
    <cfRule type="expression" dxfId="20" priority="2">
      <formula>AND(DAY(B12)&gt;=1,DAY(B12)&lt;=15)</formula>
    </cfRule>
  </conditionalFormatting>
  <dataValidations count="7">
    <dataValidation allowBlank="1" showInputMessage="1" showErrorMessage="1" prompt="Jour de la semaine défini automatiquement." sqref="C3:H3" xr:uid="{00000000-0002-0000-0100-000000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100-000001000000}"/>
    <dataValidation allowBlank="1" showInputMessage="1" showErrorMessage="1" prompt="Cette ligne contient les noms des jours de la semaine pour ce calendrier. Cette cellule contient le jour de début de la semaine. Pour modifier ce jour-là, sélectionnez le nouveau jour dans la cellule L5 de la feuille de calcul Janvier." sqref="B3" xr:uid="{00000000-0002-0000-0100-000002000000}"/>
    <dataValidation allowBlank="1" showInputMessage="1" prompt="Entrez les notes mensuelles dans la cellule ci-dessous." sqref="D14:H14" xr:uid="{00000000-0002-0000-0100-000004000000}"/>
    <dataValidation allowBlank="1" showInputMessage="1" prompt="Entrez les notes mensuelles dans cette cellule." sqref="D15:H15" xr:uid="{00000000-0002-0000-01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1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100-000007000000}"/>
  </dataValidations>
  <printOptions horizontalCentered="1"/>
  <pageMargins left="0.25" right="0.25" top="0.5" bottom="0.5" header="0.3" footer="0.3"/>
  <pageSetup paperSize="9" orientation="landscape" r:id="rId1"/>
  <headerFooter differentFirst="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fitToPage="1"/>
  </sheetPr>
  <dimension ref="A1:I15"/>
  <sheetViews>
    <sheetView showGridLines="0" zoomScaleNormal="100" workbookViewId="0">
      <selection activeCell="B2" sqref="B2:D2"/>
    </sheetView>
  </sheetViews>
  <sheetFormatPr baseColWidth="10" defaultColWidth="8.88671875" defaultRowHeight="14.25" x14ac:dyDescent="0.2"/>
  <cols>
    <col min="1" max="1" width="1.6640625" style="1" customWidth="1"/>
    <col min="2" max="8" width="15.44140625" style="1" customWidth="1"/>
    <col min="9" max="9" width="1.6640625" style="1" customWidth="1"/>
    <col min="10" max="10" width="10.6640625" style="12" customWidth="1"/>
    <col min="11" max="16384" width="8.88671875" style="12"/>
  </cols>
  <sheetData>
    <row r="1" spans="1:9" s="1" customFormat="1" ht="9" customHeight="1" x14ac:dyDescent="0.2">
      <c r="I1" s="1" t="s">
        <v>1</v>
      </c>
    </row>
    <row r="2" spans="1:9" s="1" customFormat="1" ht="100.5" customHeight="1" x14ac:dyDescent="0.2">
      <c r="B2" s="29" t="str">
        <f>"Mars "&amp;AnnéeCalendrier</f>
        <v>Mars 2027</v>
      </c>
      <c r="C2" s="29"/>
      <c r="D2" s="29"/>
      <c r="E2" s="2"/>
      <c r="F2" s="2"/>
      <c r="G2" s="2"/>
      <c r="H2" s="3"/>
    </row>
    <row r="3" spans="1:9" s="4" customFormat="1" ht="19.5" customHeight="1" thickBot="1" x14ac:dyDescent="0.25">
      <c r="A3" s="1"/>
      <c r="B3" s="17" t="str">
        <f>DébutSemaine</f>
        <v>lundi</v>
      </c>
      <c r="C3" s="17" t="str">
        <f t="shared" ref="C3:H3" si="0">TEXT(C4,"jjjj")</f>
        <v>mardi</v>
      </c>
      <c r="D3" s="17" t="str">
        <f t="shared" si="0"/>
        <v>mercredi</v>
      </c>
      <c r="E3" s="17" t="str">
        <f t="shared" si="0"/>
        <v>jeudi</v>
      </c>
      <c r="F3" s="17" t="str">
        <f t="shared" si="0"/>
        <v>vendredi</v>
      </c>
      <c r="G3" s="17" t="str">
        <f t="shared" si="0"/>
        <v>samedi</v>
      </c>
      <c r="H3" s="17" t="str">
        <f t="shared" si="0"/>
        <v>dimanche</v>
      </c>
    </row>
    <row r="4" spans="1:9" s="6" customFormat="1" ht="19.5" customHeight="1" x14ac:dyDescent="0.2">
      <c r="B4" s="20">
        <f t="array" ref="B4:H4">JoursEtSemaines+DATE(AnnéeCalendrier,3,1)-WEEKDAY(DATE(AnnéeCalendrier,3,1),(DébutSemaine="lundi")+1)+1</f>
        <v>46447</v>
      </c>
      <c r="C4" s="20">
        <v>46448</v>
      </c>
      <c r="D4" s="20">
        <v>46449</v>
      </c>
      <c r="E4" s="20">
        <v>46450</v>
      </c>
      <c r="F4" s="20">
        <v>46451</v>
      </c>
      <c r="G4" s="20">
        <v>46452</v>
      </c>
      <c r="H4" s="20">
        <v>46453</v>
      </c>
    </row>
    <row r="5" spans="1:9" s="5" customFormat="1" ht="48" customHeight="1" x14ac:dyDescent="0.2"/>
    <row r="6" spans="1:9" s="6" customFormat="1" ht="19.5" customHeight="1" x14ac:dyDescent="0.2">
      <c r="B6" s="24">
        <f t="array" ref="B6:H6">JoursEtSemaines+DATE(AnnéeCalendrier,3,1)-WEEKDAY(DATE(AnnéeCalendrier,3,1),(DébutSemaine="lundi")+1)+8</f>
        <v>46454</v>
      </c>
      <c r="C6" s="24">
        <v>46455</v>
      </c>
      <c r="D6" s="24">
        <v>46456</v>
      </c>
      <c r="E6" s="24">
        <v>46457</v>
      </c>
      <c r="F6" s="24">
        <v>46458</v>
      </c>
      <c r="G6" s="24">
        <v>46459</v>
      </c>
      <c r="H6" s="24">
        <v>46460</v>
      </c>
    </row>
    <row r="7" spans="1:9" s="5" customFormat="1" ht="48" customHeight="1" x14ac:dyDescent="0.2">
      <c r="B7" s="13"/>
      <c r="C7" s="13"/>
      <c r="D7" s="13"/>
      <c r="E7" s="13"/>
      <c r="F7" s="13"/>
      <c r="G7" s="13"/>
      <c r="H7" s="13"/>
    </row>
    <row r="8" spans="1:9" s="6" customFormat="1" ht="19.5" customHeight="1" x14ac:dyDescent="0.2">
      <c r="B8" s="20">
        <f t="array" ref="B8:H8">JoursEtSemaines+DATE(AnnéeCalendrier,3,1)-WEEKDAY(DATE(AnnéeCalendrier,3,1),(DébutSemaine="lundi")+1)+15</f>
        <v>46461</v>
      </c>
      <c r="C8" s="20">
        <v>46462</v>
      </c>
      <c r="D8" s="20">
        <v>46463</v>
      </c>
      <c r="E8" s="20">
        <v>46464</v>
      </c>
      <c r="F8" s="20">
        <v>46465</v>
      </c>
      <c r="G8" s="20">
        <v>46466</v>
      </c>
      <c r="H8" s="20">
        <v>46467</v>
      </c>
    </row>
    <row r="9" spans="1:9" s="5" customFormat="1" ht="48" customHeight="1" x14ac:dyDescent="0.2"/>
    <row r="10" spans="1:9" s="6" customFormat="1" ht="19.5" customHeight="1" x14ac:dyDescent="0.2">
      <c r="B10" s="24">
        <f t="array" ref="B10:H10">JoursEtSemaines+DATE(AnnéeCalendrier,3,1)-WEEKDAY(DATE(AnnéeCalendrier,3,1),(DébutSemaine="lundi")+1)+22</f>
        <v>46468</v>
      </c>
      <c r="C10" s="24">
        <v>46469</v>
      </c>
      <c r="D10" s="24">
        <v>46470</v>
      </c>
      <c r="E10" s="24">
        <v>46471</v>
      </c>
      <c r="F10" s="24">
        <v>46472</v>
      </c>
      <c r="G10" s="24">
        <v>46473</v>
      </c>
      <c r="H10" s="24">
        <v>46474</v>
      </c>
    </row>
    <row r="11" spans="1:9" s="5" customFormat="1" ht="48" customHeight="1" x14ac:dyDescent="0.2">
      <c r="B11" s="13"/>
      <c r="C11" s="13"/>
      <c r="D11" s="13"/>
      <c r="E11" s="13"/>
      <c r="F11" s="13"/>
      <c r="G11" s="13"/>
      <c r="H11" s="13"/>
    </row>
    <row r="12" spans="1:9" s="6" customFormat="1" ht="19.5" customHeight="1" x14ac:dyDescent="0.2">
      <c r="B12" s="20">
        <f t="array" ref="B12:H12">JoursEtSemaines+DATE(AnnéeCalendrier,3,1)-WEEKDAY(DATE(AnnéeCalendrier,3,1),(DébutSemaine="lundi")+1)+29</f>
        <v>46475</v>
      </c>
      <c r="C12" s="20">
        <v>46476</v>
      </c>
      <c r="D12" s="20">
        <v>46477</v>
      </c>
      <c r="E12" s="20">
        <v>46478</v>
      </c>
      <c r="F12" s="20">
        <v>46479</v>
      </c>
      <c r="G12" s="20">
        <v>46480</v>
      </c>
      <c r="H12" s="20">
        <v>46481</v>
      </c>
    </row>
    <row r="13" spans="1:9" s="5" customFormat="1" ht="48" customHeight="1" x14ac:dyDescent="0.2"/>
    <row r="14" spans="1:9" s="6" customFormat="1" ht="19.5" customHeight="1" x14ac:dyDescent="0.2">
      <c r="B14" s="24">
        <f t="array" ref="B14:C14">JoursEtSemaines+DATE(AnnéeCalendrier,3,1)-WEEKDAY(DATE(AnnéeCalendrier,3,1),(DébutSemaine="lundi")+1)+36</f>
        <v>46482</v>
      </c>
      <c r="C14" s="24">
        <v>46483</v>
      </c>
      <c r="D14" s="30" t="s">
        <v>0</v>
      </c>
      <c r="E14" s="30"/>
      <c r="F14" s="30"/>
      <c r="G14" s="30"/>
      <c r="H14" s="30"/>
    </row>
    <row r="15" spans="1:9" s="5" customFormat="1" ht="48" customHeight="1" x14ac:dyDescent="0.2">
      <c r="B15" s="13"/>
      <c r="C15" s="13"/>
      <c r="D15" s="31"/>
      <c r="E15" s="31"/>
      <c r="F15" s="31"/>
      <c r="G15" s="31"/>
      <c r="H15" s="31"/>
    </row>
  </sheetData>
  <mergeCells count="3">
    <mergeCell ref="B2:D2"/>
    <mergeCell ref="D14:H14"/>
    <mergeCell ref="D15:H15"/>
  </mergeCells>
  <conditionalFormatting sqref="B4:G4">
    <cfRule type="expression" dxfId="19" priority="1">
      <formula>DAY(B4)&gt;8</formula>
    </cfRule>
  </conditionalFormatting>
  <conditionalFormatting sqref="B12:H12 B14:C14">
    <cfRule type="expression" dxfId="18" priority="2">
      <formula>AND(DAY(B12)&gt;=1,DAY(B12)&lt;=15)</formula>
    </cfRule>
  </conditionalFormatting>
  <dataValidations count="7">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200-000001000000}"/>
    <dataValidation allowBlank="1" showInputMessage="1" showErrorMessage="1" prompt="Jour de la semaine défini automatiquement." sqref="C3:H3" xr:uid="{00000000-0002-0000-0200-000002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200-000003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200-000004000000}"/>
    <dataValidation allowBlank="1" showInputMessage="1" prompt="Entrez les notes mensuelles dans cette cellule." sqref="D15:H15" xr:uid="{00000000-0002-0000-0200-000005000000}"/>
    <dataValidation allowBlank="1" showInputMessage="1" prompt="Entrez les notes mensuelles dans la cellule ci-dessous." sqref="D14:H14" xr:uid="{00000000-0002-0000-0200-000006000000}"/>
    <dataValidation allowBlank="1" showInputMessage="1" showErrorMessage="1" prompt="Cette ligne contient les noms des jours de la semaine pour ce calendrier. Cette cellule contient le jour de début de la semaine. Pour modifier ce jour-là, sélectionnez le nouveau jour dans la cellule L5 de la feuille de calcul Janvier." sqref="B3" xr:uid="{00000000-0002-0000-0200-000007000000}"/>
  </dataValidations>
  <printOptions horizontalCentered="1"/>
  <pageMargins left="0.25" right="0.25" top="0.5" bottom="0.5" header="0.3" footer="0.3"/>
  <pageSetup paperSize="9" orientation="landscape" r:id="rId1"/>
  <headerFooter differentFirst="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59999389629810485"/>
    <pageSetUpPr fitToPage="1"/>
  </sheetPr>
  <dimension ref="A1:I15"/>
  <sheetViews>
    <sheetView showGridLines="0" workbookViewId="0">
      <selection activeCell="B2" sqref="B2:D2"/>
    </sheetView>
  </sheetViews>
  <sheetFormatPr baseColWidth="10" defaultColWidth="8.88671875" defaultRowHeight="14.25" x14ac:dyDescent="0.2"/>
  <cols>
    <col min="1" max="1" width="1.6640625" style="1" customWidth="1"/>
    <col min="2" max="8" width="15.44140625" style="1" customWidth="1"/>
    <col min="9" max="9" width="1.6640625" style="1" customWidth="1"/>
    <col min="10" max="10" width="10.6640625" style="12" customWidth="1"/>
    <col min="11" max="16384" width="8.88671875" style="12"/>
  </cols>
  <sheetData>
    <row r="1" spans="1:9" s="1" customFormat="1" ht="9" customHeight="1" x14ac:dyDescent="0.2">
      <c r="I1" s="1" t="s">
        <v>1</v>
      </c>
    </row>
    <row r="2" spans="1:9" s="1" customFormat="1" ht="100.5" customHeight="1" x14ac:dyDescent="0.2">
      <c r="B2" s="29" t="str">
        <f>"Avril "&amp;AnnéeCalendrier</f>
        <v>Avril 2027</v>
      </c>
      <c r="C2" s="29"/>
      <c r="D2" s="29"/>
      <c r="E2" s="2"/>
      <c r="F2" s="2"/>
      <c r="G2" s="2"/>
      <c r="H2" s="3"/>
    </row>
    <row r="3" spans="1:9" s="4" customFormat="1" ht="19.5" customHeight="1" thickBot="1" x14ac:dyDescent="0.25">
      <c r="A3" s="1"/>
      <c r="B3" s="17" t="str">
        <f>DébutSemaine</f>
        <v>lundi</v>
      </c>
      <c r="C3" s="17" t="str">
        <f t="shared" ref="C3:H3" si="0">TEXT(C4,"jjjj")</f>
        <v>mardi</v>
      </c>
      <c r="D3" s="17" t="str">
        <f t="shared" si="0"/>
        <v>mercredi</v>
      </c>
      <c r="E3" s="17" t="str">
        <f t="shared" si="0"/>
        <v>jeudi</v>
      </c>
      <c r="F3" s="17" t="str">
        <f t="shared" si="0"/>
        <v>vendredi</v>
      </c>
      <c r="G3" s="17" t="str">
        <f t="shared" si="0"/>
        <v>samedi</v>
      </c>
      <c r="H3" s="17" t="str">
        <f t="shared" si="0"/>
        <v>dimanche</v>
      </c>
    </row>
    <row r="4" spans="1:9" s="6" customFormat="1" ht="19.5" customHeight="1" x14ac:dyDescent="0.2">
      <c r="B4" s="20">
        <f t="array" ref="B4:H4">JoursEtSemaines+DATE(AnnéeCalendrier,4,1)-WEEKDAY(DATE(AnnéeCalendrier,4,1),(DébutSemaine="lundi")+1)+1</f>
        <v>46475</v>
      </c>
      <c r="C4" s="20">
        <v>46476</v>
      </c>
      <c r="D4" s="20">
        <v>46477</v>
      </c>
      <c r="E4" s="20">
        <v>46478</v>
      </c>
      <c r="F4" s="20">
        <v>46479</v>
      </c>
      <c r="G4" s="20">
        <v>46480</v>
      </c>
      <c r="H4" s="20">
        <v>46481</v>
      </c>
    </row>
    <row r="5" spans="1:9" s="5" customFormat="1" ht="48" customHeight="1" x14ac:dyDescent="0.2"/>
    <row r="6" spans="1:9" s="6" customFormat="1" ht="19.5" customHeight="1" x14ac:dyDescent="0.2">
      <c r="B6" s="24">
        <f t="array" ref="B6:H6">JoursEtSemaines+DATE(AnnéeCalendrier,4,1)-WEEKDAY(DATE(AnnéeCalendrier,4,1),(DébutSemaine="lundi")+1)+8</f>
        <v>46482</v>
      </c>
      <c r="C6" s="24">
        <v>46483</v>
      </c>
      <c r="D6" s="24">
        <v>46484</v>
      </c>
      <c r="E6" s="24">
        <v>46485</v>
      </c>
      <c r="F6" s="24">
        <v>46486</v>
      </c>
      <c r="G6" s="24">
        <v>46487</v>
      </c>
      <c r="H6" s="24">
        <v>46488</v>
      </c>
    </row>
    <row r="7" spans="1:9" s="5" customFormat="1" ht="48" customHeight="1" x14ac:dyDescent="0.2">
      <c r="B7" s="13"/>
      <c r="C7" s="13"/>
      <c r="D7" s="13"/>
      <c r="E7" s="13"/>
      <c r="F7" s="13"/>
      <c r="G7" s="13"/>
      <c r="H7" s="13"/>
    </row>
    <row r="8" spans="1:9" s="6" customFormat="1" ht="19.5" customHeight="1" x14ac:dyDescent="0.2">
      <c r="B8" s="20">
        <f t="array" ref="B8:H8">JoursEtSemaines+DATE(AnnéeCalendrier,4,1)-WEEKDAY(DATE(AnnéeCalendrier,4,1),(DébutSemaine="lundi")+1)+15</f>
        <v>46489</v>
      </c>
      <c r="C8" s="20">
        <v>46490</v>
      </c>
      <c r="D8" s="20">
        <v>46491</v>
      </c>
      <c r="E8" s="20">
        <v>46492</v>
      </c>
      <c r="F8" s="20">
        <v>46493</v>
      </c>
      <c r="G8" s="20">
        <v>46494</v>
      </c>
      <c r="H8" s="20">
        <v>46495</v>
      </c>
    </row>
    <row r="9" spans="1:9" s="5" customFormat="1" ht="48" customHeight="1" x14ac:dyDescent="0.2"/>
    <row r="10" spans="1:9" s="6" customFormat="1" ht="19.5" customHeight="1" x14ac:dyDescent="0.2">
      <c r="B10" s="24">
        <f t="array" ref="B10:H10">JoursEtSemaines+DATE(AnnéeCalendrier,4,1)-WEEKDAY(DATE(AnnéeCalendrier,4,1),(DébutSemaine="lundi")+1)+22</f>
        <v>46496</v>
      </c>
      <c r="C10" s="24">
        <v>46497</v>
      </c>
      <c r="D10" s="24">
        <v>46498</v>
      </c>
      <c r="E10" s="24">
        <v>46499</v>
      </c>
      <c r="F10" s="24">
        <v>46500</v>
      </c>
      <c r="G10" s="24">
        <v>46501</v>
      </c>
      <c r="H10" s="24">
        <v>46502</v>
      </c>
    </row>
    <row r="11" spans="1:9" s="5" customFormat="1" ht="48" customHeight="1" x14ac:dyDescent="0.2">
      <c r="B11" s="13"/>
      <c r="C11" s="13"/>
      <c r="D11" s="13"/>
      <c r="E11" s="13"/>
      <c r="F11" s="13"/>
      <c r="G11" s="13"/>
      <c r="H11" s="13"/>
    </row>
    <row r="12" spans="1:9" s="6" customFormat="1" ht="19.5" customHeight="1" x14ac:dyDescent="0.2">
      <c r="B12" s="20">
        <f t="array" ref="B12:H12">JoursEtSemaines+DATE(AnnéeCalendrier,4,1)-WEEKDAY(DATE(AnnéeCalendrier,4,1),(DébutSemaine="lundi")+1)+29</f>
        <v>46503</v>
      </c>
      <c r="C12" s="20">
        <v>46504</v>
      </c>
      <c r="D12" s="20">
        <v>46505</v>
      </c>
      <c r="E12" s="20">
        <v>46506</v>
      </c>
      <c r="F12" s="20">
        <v>46507</v>
      </c>
      <c r="G12" s="20">
        <v>46508</v>
      </c>
      <c r="H12" s="20">
        <v>46509</v>
      </c>
    </row>
    <row r="13" spans="1:9" s="5" customFormat="1" ht="48" customHeight="1" x14ac:dyDescent="0.2"/>
    <row r="14" spans="1:9" s="6" customFormat="1" ht="19.5" customHeight="1" x14ac:dyDescent="0.2">
      <c r="B14" s="24">
        <f t="array" ref="B14:C14">JoursEtSemaines+DATE(AnnéeCalendrier,4,1)-WEEKDAY(DATE(AnnéeCalendrier,4,1),(DébutSemaine="lundi")+1)+36</f>
        <v>46510</v>
      </c>
      <c r="C14" s="24">
        <v>46511</v>
      </c>
      <c r="D14" s="30" t="s">
        <v>0</v>
      </c>
      <c r="E14" s="30"/>
      <c r="F14" s="30"/>
      <c r="G14" s="30"/>
      <c r="H14" s="30"/>
    </row>
    <row r="15" spans="1:9" s="5" customFormat="1" ht="48" customHeight="1" x14ac:dyDescent="0.2">
      <c r="B15" s="13"/>
      <c r="C15" s="13"/>
      <c r="D15" s="31"/>
      <c r="E15" s="31"/>
      <c r="F15" s="31"/>
      <c r="G15" s="31"/>
      <c r="H15" s="31"/>
    </row>
  </sheetData>
  <mergeCells count="3">
    <mergeCell ref="B2:D2"/>
    <mergeCell ref="D14:H14"/>
    <mergeCell ref="D15:H15"/>
  </mergeCells>
  <conditionalFormatting sqref="B4:G4">
    <cfRule type="expression" dxfId="17" priority="1">
      <formula>DAY(B4)&gt;8</formula>
    </cfRule>
  </conditionalFormatting>
  <conditionalFormatting sqref="B12:H12 B14:C14">
    <cfRule type="expression" dxfId="16" priority="2">
      <formula>AND(DAY(B12)&gt;=1,DAY(B12)&lt;=15)</formula>
    </cfRule>
  </conditionalFormatting>
  <dataValidations count="7">
    <dataValidation allowBlank="1" showInputMessage="1" showErrorMessage="1" prompt="Jour de la semaine défini automatiquement." sqref="C3:H3" xr:uid="{00000000-0002-0000-0300-000000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300-000001000000}"/>
    <dataValidation allowBlank="1" showInputMessage="1" showErrorMessage="1" prompt="Cette ligne contient les noms des jours de la semaine pour ce calendrier. Cette cellule contient le jour de début de la semaine. Pour modifier ce jour-là, sélectionnez le nouveau jour dans la cellule L5 de la feuille de calcul Janvier." sqref="B3" xr:uid="{00000000-0002-0000-0300-000003000000}"/>
    <dataValidation allowBlank="1" showInputMessage="1" prompt="Entrez les notes mensuelles dans la cellule ci-dessous." sqref="D14:H14" xr:uid="{00000000-0002-0000-0300-000004000000}"/>
    <dataValidation allowBlank="1" showInputMessage="1" prompt="Entrez les notes mensuelles dans cette cellule." sqref="D15:H15" xr:uid="{00000000-0002-0000-03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3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300-000007000000}"/>
  </dataValidations>
  <printOptions horizontalCentered="1"/>
  <pageMargins left="0.25" right="0.25" top="0.5" bottom="0.5" header="0.3" footer="0.3"/>
  <pageSetup paperSize="9" orientation="landscape" r:id="rId1"/>
  <headerFooter differentFirst="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9" tint="0.59999389629810485"/>
    <pageSetUpPr fitToPage="1"/>
  </sheetPr>
  <dimension ref="A1:I15"/>
  <sheetViews>
    <sheetView showGridLines="0" workbookViewId="0">
      <selection activeCell="B2" sqref="B2:D2"/>
    </sheetView>
  </sheetViews>
  <sheetFormatPr baseColWidth="10" defaultColWidth="8.88671875" defaultRowHeight="14.25" x14ac:dyDescent="0.2"/>
  <cols>
    <col min="1" max="1" width="1.6640625" style="1" customWidth="1"/>
    <col min="2" max="8" width="15.44140625" style="1" customWidth="1"/>
    <col min="9" max="9" width="1.6640625" style="1" customWidth="1"/>
    <col min="10" max="10" width="10.6640625" style="12" customWidth="1"/>
    <col min="11" max="16384" width="8.88671875" style="12"/>
  </cols>
  <sheetData>
    <row r="1" spans="1:9" s="1" customFormat="1" ht="9" customHeight="1" x14ac:dyDescent="0.2">
      <c r="I1" s="1" t="s">
        <v>1</v>
      </c>
    </row>
    <row r="2" spans="1:9" s="1" customFormat="1" ht="100.5" customHeight="1" x14ac:dyDescent="0.2">
      <c r="B2" s="29" t="str">
        <f>"Mai "&amp;AnnéeCalendrier</f>
        <v>Mai 2027</v>
      </c>
      <c r="C2" s="29"/>
      <c r="D2" s="29"/>
      <c r="E2" s="2"/>
      <c r="F2" s="2"/>
      <c r="G2" s="2"/>
      <c r="H2" s="3"/>
    </row>
    <row r="3" spans="1:9" s="4" customFormat="1" ht="19.5" customHeight="1" thickBot="1" x14ac:dyDescent="0.25">
      <c r="A3" s="1"/>
      <c r="B3" s="17" t="str">
        <f>DébutSemaine</f>
        <v>lundi</v>
      </c>
      <c r="C3" s="17" t="str">
        <f t="shared" ref="C3:H3" si="0">TEXT(C4,"jjjj")</f>
        <v>mardi</v>
      </c>
      <c r="D3" s="17" t="str">
        <f t="shared" si="0"/>
        <v>mercredi</v>
      </c>
      <c r="E3" s="17" t="str">
        <f t="shared" si="0"/>
        <v>jeudi</v>
      </c>
      <c r="F3" s="17" t="str">
        <f t="shared" si="0"/>
        <v>vendredi</v>
      </c>
      <c r="G3" s="17" t="str">
        <f t="shared" si="0"/>
        <v>samedi</v>
      </c>
      <c r="H3" s="17" t="str">
        <f t="shared" si="0"/>
        <v>dimanche</v>
      </c>
    </row>
    <row r="4" spans="1:9" s="6" customFormat="1" ht="19.5" customHeight="1" x14ac:dyDescent="0.2">
      <c r="B4" s="20">
        <f t="array" ref="B4:H4">JoursEtSemaines+DATE(AnnéeCalendrier,5,1)-WEEKDAY(DATE(AnnéeCalendrier,5,1),(DébutSemaine="lundi")+1)+1</f>
        <v>46503</v>
      </c>
      <c r="C4" s="20">
        <v>46504</v>
      </c>
      <c r="D4" s="20">
        <v>46505</v>
      </c>
      <c r="E4" s="20">
        <v>46506</v>
      </c>
      <c r="F4" s="20">
        <v>46507</v>
      </c>
      <c r="G4" s="20">
        <v>46508</v>
      </c>
      <c r="H4" s="20">
        <v>46509</v>
      </c>
    </row>
    <row r="5" spans="1:9" s="5" customFormat="1" ht="48" customHeight="1" x14ac:dyDescent="0.2"/>
    <row r="6" spans="1:9" s="6" customFormat="1" ht="19.5" customHeight="1" x14ac:dyDescent="0.2">
      <c r="B6" s="24">
        <f t="array" ref="B6:H6">JoursEtSemaines+DATE(AnnéeCalendrier,5,1)-WEEKDAY(DATE(AnnéeCalendrier,5,1),(DébutSemaine="lundi")+1)+8</f>
        <v>46510</v>
      </c>
      <c r="C6" s="24">
        <v>46511</v>
      </c>
      <c r="D6" s="24">
        <v>46512</v>
      </c>
      <c r="E6" s="24">
        <v>46513</v>
      </c>
      <c r="F6" s="24">
        <v>46514</v>
      </c>
      <c r="G6" s="24">
        <v>46515</v>
      </c>
      <c r="H6" s="24">
        <v>46516</v>
      </c>
    </row>
    <row r="7" spans="1:9" s="5" customFormat="1" ht="48" customHeight="1" x14ac:dyDescent="0.2">
      <c r="B7" s="13"/>
      <c r="C7" s="13"/>
      <c r="D7" s="13"/>
      <c r="E7" s="13"/>
      <c r="F7" s="13"/>
      <c r="G7" s="13"/>
      <c r="H7" s="13"/>
    </row>
    <row r="8" spans="1:9" s="6" customFormat="1" ht="19.5" customHeight="1" x14ac:dyDescent="0.2">
      <c r="B8" s="20">
        <f t="array" ref="B8:H8">JoursEtSemaines+DATE(AnnéeCalendrier,5,1)-WEEKDAY(DATE(AnnéeCalendrier,5,1),(DébutSemaine="lundi")+1)+15</f>
        <v>46517</v>
      </c>
      <c r="C8" s="20">
        <v>46518</v>
      </c>
      <c r="D8" s="20">
        <v>46519</v>
      </c>
      <c r="E8" s="20">
        <v>46520</v>
      </c>
      <c r="F8" s="20">
        <v>46521</v>
      </c>
      <c r="G8" s="20">
        <v>46522</v>
      </c>
      <c r="H8" s="20">
        <v>46523</v>
      </c>
    </row>
    <row r="9" spans="1:9" s="5" customFormat="1" ht="48" customHeight="1" x14ac:dyDescent="0.2"/>
    <row r="10" spans="1:9" s="6" customFormat="1" ht="19.5" customHeight="1" x14ac:dyDescent="0.2">
      <c r="B10" s="24">
        <f t="array" ref="B10:H10">JoursEtSemaines+DATE(AnnéeCalendrier,5,1)-WEEKDAY(DATE(AnnéeCalendrier,5,1),(DébutSemaine="lundi")+1)+22</f>
        <v>46524</v>
      </c>
      <c r="C10" s="24">
        <v>46525</v>
      </c>
      <c r="D10" s="24">
        <v>46526</v>
      </c>
      <c r="E10" s="24">
        <v>46527</v>
      </c>
      <c r="F10" s="24">
        <v>46528</v>
      </c>
      <c r="G10" s="24">
        <v>46529</v>
      </c>
      <c r="H10" s="24">
        <v>46530</v>
      </c>
    </row>
    <row r="11" spans="1:9" s="5" customFormat="1" ht="48" customHeight="1" x14ac:dyDescent="0.2">
      <c r="B11" s="13"/>
      <c r="C11" s="13"/>
      <c r="D11" s="13"/>
      <c r="E11" s="13"/>
      <c r="F11" s="13"/>
      <c r="G11" s="13"/>
      <c r="H11" s="13"/>
    </row>
    <row r="12" spans="1:9" s="6" customFormat="1" ht="19.5" customHeight="1" x14ac:dyDescent="0.2">
      <c r="B12" s="20">
        <f t="array" ref="B12:H12">JoursEtSemaines+DATE(AnnéeCalendrier,5,1)-WEEKDAY(DATE(AnnéeCalendrier,5,1),(DébutSemaine="lundi")+1)+29</f>
        <v>46531</v>
      </c>
      <c r="C12" s="20">
        <v>46532</v>
      </c>
      <c r="D12" s="20">
        <v>46533</v>
      </c>
      <c r="E12" s="20">
        <v>46534</v>
      </c>
      <c r="F12" s="20">
        <v>46535</v>
      </c>
      <c r="G12" s="20">
        <v>46536</v>
      </c>
      <c r="H12" s="20">
        <v>46537</v>
      </c>
    </row>
    <row r="13" spans="1:9" s="5" customFormat="1" ht="48" customHeight="1" x14ac:dyDescent="0.2"/>
    <row r="14" spans="1:9" s="6" customFormat="1" ht="19.5" customHeight="1" x14ac:dyDescent="0.2">
      <c r="B14" s="24">
        <f t="array" ref="B14:C14">JoursEtSemaines+DATE(AnnéeCalendrier,5,1)-WEEKDAY(DATE(AnnéeCalendrier,5,1),(DébutSemaine="lundi")+1)+36</f>
        <v>46538</v>
      </c>
      <c r="C14" s="24">
        <v>46539</v>
      </c>
      <c r="D14" s="30" t="s">
        <v>0</v>
      </c>
      <c r="E14" s="30"/>
      <c r="F14" s="30"/>
      <c r="G14" s="30"/>
      <c r="H14" s="30"/>
    </row>
    <row r="15" spans="1:9" s="5" customFormat="1" ht="48" customHeight="1" x14ac:dyDescent="0.2">
      <c r="B15" s="13"/>
      <c r="C15" s="13"/>
      <c r="D15" s="31"/>
      <c r="E15" s="31"/>
      <c r="F15" s="31"/>
      <c r="G15" s="31"/>
      <c r="H15" s="31"/>
    </row>
  </sheetData>
  <mergeCells count="3">
    <mergeCell ref="B2:D2"/>
    <mergeCell ref="D14:H14"/>
    <mergeCell ref="D15:H15"/>
  </mergeCells>
  <conditionalFormatting sqref="B4:G4">
    <cfRule type="expression" dxfId="15" priority="1">
      <formula>DAY(B4)&gt;8</formula>
    </cfRule>
  </conditionalFormatting>
  <conditionalFormatting sqref="B12:H12 B14:C14">
    <cfRule type="expression" dxfId="14" priority="2">
      <formula>AND(DAY(B12)&gt;=1,DAY(B12)&lt;=15)</formula>
    </cfRule>
  </conditionalFormatting>
  <dataValidations count="7">
    <dataValidation allowBlank="1" showInputMessage="1" showErrorMessage="1" prompt="Jour de la semaine défini automatiquement." sqref="C3:H3" xr:uid="{00000000-0002-0000-0400-000000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400-000001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400-000003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400-000004000000}"/>
    <dataValidation allowBlank="1" showInputMessage="1" prompt="Entrez les notes mensuelles dans cette cellule." sqref="D15:H15" xr:uid="{00000000-0002-0000-0400-000005000000}"/>
    <dataValidation allowBlank="1" showInputMessage="1" prompt="Entrez les notes mensuelles dans la cellule ci-dessous." sqref="D14:H14" xr:uid="{00000000-0002-0000-0400-000006000000}"/>
    <dataValidation allowBlank="1" showInputMessage="1" showErrorMessage="1" prompt="Cette ligne contient les noms des jours de la semaine pour ce calendrier. Cette cellule contient le jour de début de la semaine. Pour modifier ce jour-là, sélectionnez le nouveau jour dans la cellule L5 de la feuille de calcul Janvier." sqref="B3" xr:uid="{00000000-0002-0000-0400-000007000000}"/>
  </dataValidations>
  <printOptions horizontalCentered="1"/>
  <pageMargins left="0.25" right="0.25" top="0.5" bottom="0.5" header="0.3" footer="0.3"/>
  <pageSetup paperSize="9" orientation="landscape" r:id="rId1"/>
  <headerFooter differentFirst="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59999389629810485"/>
    <pageSetUpPr fitToPage="1"/>
  </sheetPr>
  <dimension ref="A1:I15"/>
  <sheetViews>
    <sheetView showGridLines="0" workbookViewId="0">
      <selection activeCell="B2" sqref="B2:D2"/>
    </sheetView>
  </sheetViews>
  <sheetFormatPr baseColWidth="10" defaultColWidth="8.88671875" defaultRowHeight="14.25" x14ac:dyDescent="0.2"/>
  <cols>
    <col min="1" max="1" width="1.6640625" style="1" customWidth="1"/>
    <col min="2" max="8" width="15.44140625" style="1" customWidth="1"/>
    <col min="9" max="9" width="1.6640625" style="1" customWidth="1"/>
    <col min="10" max="10" width="10.6640625" style="12" customWidth="1"/>
    <col min="11" max="16384" width="8.88671875" style="12"/>
  </cols>
  <sheetData>
    <row r="1" spans="1:9" s="1" customFormat="1" ht="9" customHeight="1" x14ac:dyDescent="0.2">
      <c r="I1" s="1" t="s">
        <v>1</v>
      </c>
    </row>
    <row r="2" spans="1:9" s="1" customFormat="1" ht="100.5" customHeight="1" x14ac:dyDescent="0.2">
      <c r="B2" s="32" t="str">
        <f>"Juin "&amp;AnnéeCalendrier</f>
        <v>Juin 2027</v>
      </c>
      <c r="C2" s="32"/>
      <c r="D2" s="32"/>
      <c r="E2" s="2"/>
      <c r="F2" s="2"/>
      <c r="G2" s="2"/>
      <c r="H2" s="3"/>
    </row>
    <row r="3" spans="1:9" s="4" customFormat="1" ht="19.5" customHeight="1" thickBot="1" x14ac:dyDescent="0.25">
      <c r="A3" s="1"/>
      <c r="B3" s="18" t="str">
        <f>DébutSemaine</f>
        <v>lundi</v>
      </c>
      <c r="C3" s="18" t="str">
        <f t="shared" ref="C3:H3" si="0">TEXT(C4,"jjjj")</f>
        <v>mardi</v>
      </c>
      <c r="D3" s="18" t="str">
        <f t="shared" si="0"/>
        <v>mercredi</v>
      </c>
      <c r="E3" s="18" t="str">
        <f t="shared" si="0"/>
        <v>jeudi</v>
      </c>
      <c r="F3" s="18" t="str">
        <f t="shared" si="0"/>
        <v>vendredi</v>
      </c>
      <c r="G3" s="18" t="str">
        <f t="shared" si="0"/>
        <v>samedi</v>
      </c>
      <c r="H3" s="18" t="str">
        <f t="shared" si="0"/>
        <v>dimanche</v>
      </c>
    </row>
    <row r="4" spans="1:9" s="6" customFormat="1" ht="19.5" customHeight="1" x14ac:dyDescent="0.2">
      <c r="B4" s="20">
        <f t="array" ref="B4:H4">JoursEtSemaines+DATE(AnnéeCalendrier,6,1)-WEEKDAY(DATE(AnnéeCalendrier,6,1),(DébutSemaine="lundi")+1)+1</f>
        <v>46538</v>
      </c>
      <c r="C4" s="20">
        <v>46539</v>
      </c>
      <c r="D4" s="20">
        <v>46540</v>
      </c>
      <c r="E4" s="20">
        <v>46541</v>
      </c>
      <c r="F4" s="20">
        <v>46542</v>
      </c>
      <c r="G4" s="20">
        <v>46543</v>
      </c>
      <c r="H4" s="20">
        <v>46544</v>
      </c>
    </row>
    <row r="5" spans="1:9" s="5" customFormat="1" ht="48" customHeight="1" x14ac:dyDescent="0.2"/>
    <row r="6" spans="1:9" s="6" customFormat="1" ht="19.5" customHeight="1" x14ac:dyDescent="0.2">
      <c r="B6" s="23">
        <f t="array" ref="B6:H6">JoursEtSemaines+DATE(AnnéeCalendrier,6,1)-WEEKDAY(DATE(AnnéeCalendrier,6,1),(DébutSemaine="lundi")+1)+8</f>
        <v>46545</v>
      </c>
      <c r="C6" s="23">
        <v>46546</v>
      </c>
      <c r="D6" s="23">
        <v>46547</v>
      </c>
      <c r="E6" s="23">
        <v>46548</v>
      </c>
      <c r="F6" s="23">
        <v>46549</v>
      </c>
      <c r="G6" s="23">
        <v>46550</v>
      </c>
      <c r="H6" s="23">
        <v>46551</v>
      </c>
    </row>
    <row r="7" spans="1:9" s="5" customFormat="1" ht="48" customHeight="1" x14ac:dyDescent="0.2">
      <c r="B7" s="15"/>
      <c r="C7" s="15"/>
      <c r="D7" s="15"/>
      <c r="E7" s="15"/>
      <c r="F7" s="15"/>
      <c r="G7" s="15"/>
      <c r="H7" s="15"/>
    </row>
    <row r="8" spans="1:9" s="6" customFormat="1" ht="19.5" customHeight="1" x14ac:dyDescent="0.2">
      <c r="B8" s="20">
        <f t="array" ref="B8:H8">JoursEtSemaines+DATE(AnnéeCalendrier,6,1)-WEEKDAY(DATE(AnnéeCalendrier,6,1),(DébutSemaine="lundi")+1)+15</f>
        <v>46552</v>
      </c>
      <c r="C8" s="20">
        <v>46553</v>
      </c>
      <c r="D8" s="20">
        <v>46554</v>
      </c>
      <c r="E8" s="20">
        <v>46555</v>
      </c>
      <c r="F8" s="20">
        <v>46556</v>
      </c>
      <c r="G8" s="20">
        <v>46557</v>
      </c>
      <c r="H8" s="20">
        <v>46558</v>
      </c>
    </row>
    <row r="9" spans="1:9" s="5" customFormat="1" ht="48" customHeight="1" x14ac:dyDescent="0.2"/>
    <row r="10" spans="1:9" s="6" customFormat="1" ht="19.5" customHeight="1" x14ac:dyDescent="0.2">
      <c r="B10" s="23">
        <f t="array" ref="B10:H10">JoursEtSemaines+DATE(AnnéeCalendrier,6,1)-WEEKDAY(DATE(AnnéeCalendrier,6,1),(DébutSemaine="lundi")+1)+22</f>
        <v>46559</v>
      </c>
      <c r="C10" s="23">
        <v>46560</v>
      </c>
      <c r="D10" s="23">
        <v>46561</v>
      </c>
      <c r="E10" s="23">
        <v>46562</v>
      </c>
      <c r="F10" s="23">
        <v>46563</v>
      </c>
      <c r="G10" s="23">
        <v>46564</v>
      </c>
      <c r="H10" s="23">
        <v>46565</v>
      </c>
    </row>
    <row r="11" spans="1:9" s="5" customFormat="1" ht="48" customHeight="1" x14ac:dyDescent="0.2">
      <c r="B11" s="15"/>
      <c r="C11" s="15"/>
      <c r="D11" s="15"/>
      <c r="E11" s="15"/>
      <c r="F11" s="15"/>
      <c r="G11" s="15"/>
      <c r="H11" s="15"/>
    </row>
    <row r="12" spans="1:9" s="6" customFormat="1" ht="19.5" customHeight="1" x14ac:dyDescent="0.2">
      <c r="B12" s="20">
        <f t="array" ref="B12:H12">JoursEtSemaines+DATE(AnnéeCalendrier,6,1)-WEEKDAY(DATE(AnnéeCalendrier,6,1),(DébutSemaine="lundi")+1)+29</f>
        <v>46566</v>
      </c>
      <c r="C12" s="20">
        <v>46567</v>
      </c>
      <c r="D12" s="20">
        <v>46568</v>
      </c>
      <c r="E12" s="20">
        <v>46569</v>
      </c>
      <c r="F12" s="20">
        <v>46570</v>
      </c>
      <c r="G12" s="20">
        <v>46571</v>
      </c>
      <c r="H12" s="20">
        <v>46572</v>
      </c>
    </row>
    <row r="13" spans="1:9" s="5" customFormat="1" ht="48" customHeight="1" x14ac:dyDescent="0.2"/>
    <row r="14" spans="1:9" s="6" customFormat="1" ht="19.5" customHeight="1" x14ac:dyDescent="0.2">
      <c r="B14" s="23">
        <f t="array" ref="B14:C14">JoursEtSemaines+DATE(AnnéeCalendrier,6,1)-WEEKDAY(DATE(AnnéeCalendrier,6,1),(DébutSemaine="lundi")+1)+36</f>
        <v>46573</v>
      </c>
      <c r="C14" s="23">
        <v>46574</v>
      </c>
      <c r="D14" s="33" t="s">
        <v>0</v>
      </c>
      <c r="E14" s="33"/>
      <c r="F14" s="33"/>
      <c r="G14" s="33"/>
      <c r="H14" s="33"/>
    </row>
    <row r="15" spans="1:9" s="5" customFormat="1" ht="48" customHeight="1" x14ac:dyDescent="0.2">
      <c r="B15" s="15"/>
      <c r="C15" s="15"/>
      <c r="D15" s="34"/>
      <c r="E15" s="34"/>
      <c r="F15" s="34"/>
      <c r="G15" s="34"/>
      <c r="H15" s="34"/>
    </row>
  </sheetData>
  <mergeCells count="3">
    <mergeCell ref="B2:D2"/>
    <mergeCell ref="D14:H14"/>
    <mergeCell ref="D15:H15"/>
  </mergeCells>
  <conditionalFormatting sqref="B4:G4">
    <cfRule type="expression" dxfId="13" priority="1">
      <formula>DAY(B4)&gt;8</formula>
    </cfRule>
  </conditionalFormatting>
  <conditionalFormatting sqref="B12:H12 B14:C14">
    <cfRule type="expression" dxfId="12" priority="2">
      <formula>AND(DAY(B12)&gt;=1,DAY(B12)&lt;=15)</formula>
    </cfRule>
  </conditionalFormatting>
  <dataValidations count="7">
    <dataValidation allowBlank="1" showInputMessage="1" showErrorMessage="1" prompt="Jour de la semaine défini automatiquement." sqref="C3:H3" xr:uid="{00000000-0002-0000-0500-000000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500-000002000000}"/>
    <dataValidation allowBlank="1" showInputMessage="1" showErrorMessage="1" prompt="Cette ligne contient les noms des jours de la semaine pour ce calendrier. Cette cellule contient le jour de début de la semaine. Pour modifier ce jour-là, sélectionnez le nouveau jour dans la cellule L5 de la feuille de calcul Janvier." sqref="B3" xr:uid="{00000000-0002-0000-0500-000003000000}"/>
    <dataValidation allowBlank="1" showInputMessage="1" prompt="Entrez les notes mensuelles dans la cellule ci-dessous." sqref="D14:H14" xr:uid="{00000000-0002-0000-0500-000004000000}"/>
    <dataValidation allowBlank="1" showInputMessage="1" prompt="Entrez les notes mensuelles dans cette cellule." sqref="D15:H15" xr:uid="{00000000-0002-0000-05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5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500-000007000000}"/>
  </dataValidations>
  <printOptions horizontalCentered="1"/>
  <pageMargins left="0.25" right="0.25" top="0.5" bottom="0.5" header="0.3" footer="0.3"/>
  <pageSetup paperSize="9" orientation="landscape" r:id="rId1"/>
  <headerFooter differentFirst="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7" tint="0.59999389629810485"/>
    <pageSetUpPr fitToPage="1"/>
  </sheetPr>
  <dimension ref="A1:I15"/>
  <sheetViews>
    <sheetView showGridLines="0" zoomScaleNormal="100" workbookViewId="0">
      <selection activeCell="B2" sqref="B2:D2"/>
    </sheetView>
  </sheetViews>
  <sheetFormatPr baseColWidth="10" defaultColWidth="8.88671875" defaultRowHeight="14.25" x14ac:dyDescent="0.2"/>
  <cols>
    <col min="1" max="1" width="1.6640625" style="1" customWidth="1"/>
    <col min="2" max="8" width="15.44140625" style="1" customWidth="1"/>
    <col min="9" max="9" width="1.6640625" style="1" customWidth="1"/>
    <col min="10" max="10" width="10.6640625" style="12" customWidth="1"/>
    <col min="11" max="16384" width="8.88671875" style="12"/>
  </cols>
  <sheetData>
    <row r="1" spans="1:9" s="1" customFormat="1" ht="9" customHeight="1" x14ac:dyDescent="0.2">
      <c r="I1" s="1" t="s">
        <v>1</v>
      </c>
    </row>
    <row r="2" spans="1:9" s="1" customFormat="1" ht="100.5" customHeight="1" x14ac:dyDescent="0.2">
      <c r="B2" s="32" t="str">
        <f>"Juillet "&amp;AnnéeCalendrier</f>
        <v>Juillet 2027</v>
      </c>
      <c r="C2" s="32"/>
      <c r="D2" s="32"/>
      <c r="E2" s="2"/>
      <c r="F2" s="2"/>
      <c r="G2" s="2"/>
      <c r="H2" s="3"/>
    </row>
    <row r="3" spans="1:9" s="4" customFormat="1" ht="19.5" customHeight="1" thickBot="1" x14ac:dyDescent="0.25">
      <c r="A3" s="1"/>
      <c r="B3" s="18" t="str">
        <f>DébutSemaine</f>
        <v>lundi</v>
      </c>
      <c r="C3" s="18" t="str">
        <f t="shared" ref="C3:H3" si="0">TEXT(C4,"jjjj")</f>
        <v>mardi</v>
      </c>
      <c r="D3" s="18" t="str">
        <f t="shared" si="0"/>
        <v>mercredi</v>
      </c>
      <c r="E3" s="18" t="str">
        <f t="shared" si="0"/>
        <v>jeudi</v>
      </c>
      <c r="F3" s="18" t="str">
        <f t="shared" si="0"/>
        <v>vendredi</v>
      </c>
      <c r="G3" s="18" t="str">
        <f t="shared" si="0"/>
        <v>samedi</v>
      </c>
      <c r="H3" s="18" t="str">
        <f t="shared" si="0"/>
        <v>dimanche</v>
      </c>
    </row>
    <row r="4" spans="1:9" s="6" customFormat="1" ht="19.5" customHeight="1" x14ac:dyDescent="0.2">
      <c r="B4" s="20">
        <f t="array" ref="B4:H4">JoursEtSemaines+DATE(AnnéeCalendrier,7,1)-WEEKDAY(DATE(AnnéeCalendrier,7,1),(DébutSemaine="lundi")+1)+1</f>
        <v>46566</v>
      </c>
      <c r="C4" s="20">
        <v>46567</v>
      </c>
      <c r="D4" s="20">
        <v>46568</v>
      </c>
      <c r="E4" s="20">
        <v>46569</v>
      </c>
      <c r="F4" s="20">
        <v>46570</v>
      </c>
      <c r="G4" s="20">
        <v>46571</v>
      </c>
      <c r="H4" s="20">
        <v>46572</v>
      </c>
    </row>
    <row r="5" spans="1:9" s="5" customFormat="1" ht="48" customHeight="1" x14ac:dyDescent="0.2"/>
    <row r="6" spans="1:9" s="6" customFormat="1" ht="19.5" customHeight="1" x14ac:dyDescent="0.2">
      <c r="B6" s="23">
        <f t="array" ref="B6:H6">JoursEtSemaines+DATE(AnnéeCalendrier,7,1)-WEEKDAY(DATE(AnnéeCalendrier,7,1),(DébutSemaine="lundi")+1)+8</f>
        <v>46573</v>
      </c>
      <c r="C6" s="23">
        <v>46574</v>
      </c>
      <c r="D6" s="23">
        <v>46575</v>
      </c>
      <c r="E6" s="23">
        <v>46576</v>
      </c>
      <c r="F6" s="23">
        <v>46577</v>
      </c>
      <c r="G6" s="23">
        <v>46578</v>
      </c>
      <c r="H6" s="23">
        <v>46579</v>
      </c>
    </row>
    <row r="7" spans="1:9" s="5" customFormat="1" ht="48" customHeight="1" x14ac:dyDescent="0.2">
      <c r="B7" s="15"/>
      <c r="C7" s="15"/>
      <c r="D7" s="15"/>
      <c r="E7" s="15"/>
      <c r="F7" s="15"/>
      <c r="G7" s="15"/>
      <c r="H7" s="15"/>
    </row>
    <row r="8" spans="1:9" s="6" customFormat="1" ht="19.5" customHeight="1" x14ac:dyDescent="0.2">
      <c r="B8" s="20">
        <f t="array" ref="B8:H8">JoursEtSemaines+DATE(AnnéeCalendrier,7,1)-WEEKDAY(DATE(AnnéeCalendrier,7,1),(DébutSemaine="lundi")+1)+15</f>
        <v>46580</v>
      </c>
      <c r="C8" s="20">
        <v>46581</v>
      </c>
      <c r="D8" s="20">
        <v>46582</v>
      </c>
      <c r="E8" s="20">
        <v>46583</v>
      </c>
      <c r="F8" s="20">
        <v>46584</v>
      </c>
      <c r="G8" s="20">
        <v>46585</v>
      </c>
      <c r="H8" s="20">
        <v>46586</v>
      </c>
    </row>
    <row r="9" spans="1:9" s="5" customFormat="1" ht="48" customHeight="1" x14ac:dyDescent="0.2"/>
    <row r="10" spans="1:9" s="6" customFormat="1" ht="19.5" customHeight="1" x14ac:dyDescent="0.2">
      <c r="B10" s="23">
        <f t="array" ref="B10:H10">JoursEtSemaines+DATE(AnnéeCalendrier,7,1)-WEEKDAY(DATE(AnnéeCalendrier,7,1),(DébutSemaine="lundi")+1)+22</f>
        <v>46587</v>
      </c>
      <c r="C10" s="23">
        <v>46588</v>
      </c>
      <c r="D10" s="23">
        <v>46589</v>
      </c>
      <c r="E10" s="23">
        <v>46590</v>
      </c>
      <c r="F10" s="23">
        <v>46591</v>
      </c>
      <c r="G10" s="23">
        <v>46592</v>
      </c>
      <c r="H10" s="23">
        <v>46593</v>
      </c>
    </row>
    <row r="11" spans="1:9" s="5" customFormat="1" ht="48" customHeight="1" x14ac:dyDescent="0.2">
      <c r="B11" s="15"/>
      <c r="C11" s="15"/>
      <c r="D11" s="15"/>
      <c r="E11" s="15"/>
      <c r="F11" s="15"/>
      <c r="G11" s="15"/>
      <c r="H11" s="15"/>
    </row>
    <row r="12" spans="1:9" s="6" customFormat="1" ht="19.5" customHeight="1" x14ac:dyDescent="0.2">
      <c r="B12" s="20">
        <f t="array" ref="B12:H12">JoursEtSemaines+DATE(AnnéeCalendrier,7,1)-WEEKDAY(DATE(AnnéeCalendrier,7,1),(DébutSemaine="lundi")+1)+29</f>
        <v>46594</v>
      </c>
      <c r="C12" s="20">
        <v>46595</v>
      </c>
      <c r="D12" s="20">
        <v>46596</v>
      </c>
      <c r="E12" s="20">
        <v>46597</v>
      </c>
      <c r="F12" s="20">
        <v>46598</v>
      </c>
      <c r="G12" s="20">
        <v>46599</v>
      </c>
      <c r="H12" s="20">
        <v>46600</v>
      </c>
    </row>
    <row r="13" spans="1:9" s="5" customFormat="1" ht="48" customHeight="1" x14ac:dyDescent="0.2"/>
    <row r="14" spans="1:9" s="6" customFormat="1" ht="19.5" customHeight="1" x14ac:dyDescent="0.2">
      <c r="B14" s="23">
        <f t="array" ref="B14:C14">JoursEtSemaines+DATE(AnnéeCalendrier,7,1)-WEEKDAY(DATE(AnnéeCalendrier,7,1),(DébutSemaine="lundi")+1)+36</f>
        <v>46601</v>
      </c>
      <c r="C14" s="23">
        <v>46602</v>
      </c>
      <c r="D14" s="33" t="s">
        <v>0</v>
      </c>
      <c r="E14" s="33"/>
      <c r="F14" s="33"/>
      <c r="G14" s="33"/>
      <c r="H14" s="33"/>
    </row>
    <row r="15" spans="1:9" s="5" customFormat="1" ht="48" customHeight="1" x14ac:dyDescent="0.2">
      <c r="B15" s="15"/>
      <c r="C15" s="15"/>
      <c r="D15" s="34"/>
      <c r="E15" s="34"/>
      <c r="F15" s="34"/>
      <c r="G15" s="34"/>
      <c r="H15" s="34"/>
    </row>
  </sheetData>
  <mergeCells count="3">
    <mergeCell ref="B2:D2"/>
    <mergeCell ref="D14:H14"/>
    <mergeCell ref="D15:H15"/>
  </mergeCells>
  <conditionalFormatting sqref="B4:G4">
    <cfRule type="expression" dxfId="11" priority="1">
      <formula>DAY(B4)&gt;8</formula>
    </cfRule>
  </conditionalFormatting>
  <conditionalFormatting sqref="B12:H12 B14:C14">
    <cfRule type="expression" dxfId="10" priority="2">
      <formula>AND(DAY(B12)&gt;=1,DAY(B12)&lt;=15)</formula>
    </cfRule>
  </conditionalFormatting>
  <dataValidations count="7">
    <dataValidation allowBlank="1" showInputMessage="1" showErrorMessage="1" prompt="Jour de la semaine défini automatiquement." sqref="C3:H3" xr:uid="{00000000-0002-0000-0600-000000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600-000002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600-000003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600-000004000000}"/>
    <dataValidation allowBlank="1" showInputMessage="1" prompt="Entrez les notes mensuelles dans cette cellule." sqref="D15:H15" xr:uid="{00000000-0002-0000-0600-000005000000}"/>
    <dataValidation allowBlank="1" showInputMessage="1" prompt="Entrez les notes mensuelles dans la cellule ci-dessous." sqref="D14:H14" xr:uid="{00000000-0002-0000-0600-000006000000}"/>
    <dataValidation allowBlank="1" showInputMessage="1" showErrorMessage="1" prompt="Cette ligne contient les noms des jours de la semaine pour ce calendrier. Cette cellule contient le jour de début de la semaine. Pour modifier ce jour-là, sélectionnez le nouveau jour dans la cellule L5 de la feuille de calcul Janvier." sqref="B3" xr:uid="{00000000-0002-0000-0600-000007000000}"/>
  </dataValidations>
  <printOptions horizontalCentered="1"/>
  <pageMargins left="0.25" right="0.25" top="0.5" bottom="0.5" header="0.3" footer="0.3"/>
  <pageSetup paperSize="9" orientation="landscape" r:id="rId1"/>
  <headerFooter differentFirst="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7" tint="0.59999389629810485"/>
    <pageSetUpPr fitToPage="1"/>
  </sheetPr>
  <dimension ref="A1:I15"/>
  <sheetViews>
    <sheetView showGridLines="0" workbookViewId="0">
      <selection activeCell="B2" sqref="B2:D2"/>
    </sheetView>
  </sheetViews>
  <sheetFormatPr baseColWidth="10" defaultColWidth="8.88671875" defaultRowHeight="14.25" x14ac:dyDescent="0.2"/>
  <cols>
    <col min="1" max="1" width="1.6640625" style="1" customWidth="1"/>
    <col min="2" max="8" width="15.44140625" style="1" customWidth="1"/>
    <col min="9" max="9" width="1.6640625" style="1" customWidth="1"/>
    <col min="10" max="10" width="10.6640625" style="12" customWidth="1"/>
    <col min="11" max="16384" width="8.88671875" style="12"/>
  </cols>
  <sheetData>
    <row r="1" spans="1:9" s="1" customFormat="1" ht="9" customHeight="1" x14ac:dyDescent="0.2">
      <c r="I1" s="1" t="s">
        <v>1</v>
      </c>
    </row>
    <row r="2" spans="1:9" s="1" customFormat="1" ht="100.5" customHeight="1" x14ac:dyDescent="0.2">
      <c r="B2" s="32" t="str">
        <f>"Août "&amp;AnnéeCalendrier</f>
        <v>Août 2027</v>
      </c>
      <c r="C2" s="32"/>
      <c r="D2" s="32"/>
      <c r="E2" s="2"/>
      <c r="F2" s="2"/>
      <c r="G2" s="2"/>
      <c r="H2" s="3"/>
    </row>
    <row r="3" spans="1:9" s="4" customFormat="1" ht="19.5" customHeight="1" thickBot="1" x14ac:dyDescent="0.25">
      <c r="A3" s="1"/>
      <c r="B3" s="18" t="str">
        <f>DébutSemaine</f>
        <v>lundi</v>
      </c>
      <c r="C3" s="18" t="str">
        <f t="shared" ref="C3:H3" si="0">TEXT(C4,"jjjj")</f>
        <v>mardi</v>
      </c>
      <c r="D3" s="18" t="str">
        <f t="shared" si="0"/>
        <v>mercredi</v>
      </c>
      <c r="E3" s="18" t="str">
        <f t="shared" si="0"/>
        <v>jeudi</v>
      </c>
      <c r="F3" s="18" t="str">
        <f t="shared" si="0"/>
        <v>vendredi</v>
      </c>
      <c r="G3" s="18" t="str">
        <f t="shared" si="0"/>
        <v>samedi</v>
      </c>
      <c r="H3" s="18" t="str">
        <f t="shared" si="0"/>
        <v>dimanche</v>
      </c>
    </row>
    <row r="4" spans="1:9" s="6" customFormat="1" ht="19.5" customHeight="1" x14ac:dyDescent="0.2">
      <c r="B4" s="20">
        <f t="array" ref="B4:H4">JoursEtSemaines+DATE(AnnéeCalendrier,8,1)-WEEKDAY(DATE(AnnéeCalendrier,8,1),(DébutSemaine="lundi")+1)+1</f>
        <v>46594</v>
      </c>
      <c r="C4" s="20">
        <v>46595</v>
      </c>
      <c r="D4" s="20">
        <v>46596</v>
      </c>
      <c r="E4" s="20">
        <v>46597</v>
      </c>
      <c r="F4" s="20">
        <v>46598</v>
      </c>
      <c r="G4" s="20">
        <v>46599</v>
      </c>
      <c r="H4" s="20">
        <v>46600</v>
      </c>
    </row>
    <row r="5" spans="1:9" s="5" customFormat="1" ht="48" customHeight="1" x14ac:dyDescent="0.2"/>
    <row r="6" spans="1:9" s="6" customFormat="1" ht="19.5" customHeight="1" x14ac:dyDescent="0.2">
      <c r="B6" s="23">
        <f t="array" ref="B6:H6">JoursEtSemaines+DATE(AnnéeCalendrier,8,1)-WEEKDAY(DATE(AnnéeCalendrier,8,1),(DébutSemaine="lundi")+1)+8</f>
        <v>46601</v>
      </c>
      <c r="C6" s="23">
        <v>46602</v>
      </c>
      <c r="D6" s="23">
        <v>46603</v>
      </c>
      <c r="E6" s="23">
        <v>46604</v>
      </c>
      <c r="F6" s="23">
        <v>46605</v>
      </c>
      <c r="G6" s="23">
        <v>46606</v>
      </c>
      <c r="H6" s="23">
        <v>46607</v>
      </c>
    </row>
    <row r="7" spans="1:9" s="5" customFormat="1" ht="48" customHeight="1" x14ac:dyDescent="0.2">
      <c r="B7" s="15"/>
      <c r="C7" s="15"/>
      <c r="D7" s="15"/>
      <c r="E7" s="15"/>
      <c r="F7" s="15"/>
      <c r="G7" s="15"/>
      <c r="H7" s="15"/>
    </row>
    <row r="8" spans="1:9" s="6" customFormat="1" ht="19.5" customHeight="1" x14ac:dyDescent="0.2">
      <c r="B8" s="20">
        <f t="array" ref="B8:H8">JoursEtSemaines+DATE(AnnéeCalendrier,8,1)-WEEKDAY(DATE(AnnéeCalendrier,8,1),(DébutSemaine="lundi")+1)+15</f>
        <v>46608</v>
      </c>
      <c r="C8" s="20">
        <v>46609</v>
      </c>
      <c r="D8" s="20">
        <v>46610</v>
      </c>
      <c r="E8" s="20">
        <v>46611</v>
      </c>
      <c r="F8" s="20">
        <v>46612</v>
      </c>
      <c r="G8" s="20">
        <v>46613</v>
      </c>
      <c r="H8" s="20">
        <v>46614</v>
      </c>
    </row>
    <row r="9" spans="1:9" s="5" customFormat="1" ht="48" customHeight="1" x14ac:dyDescent="0.2"/>
    <row r="10" spans="1:9" s="6" customFormat="1" ht="19.5" customHeight="1" x14ac:dyDescent="0.2">
      <c r="B10" s="23">
        <f t="array" ref="B10:H10">JoursEtSemaines+DATE(AnnéeCalendrier,8,1)-WEEKDAY(DATE(AnnéeCalendrier,8,1),(DébutSemaine="lundi")+1)+22</f>
        <v>46615</v>
      </c>
      <c r="C10" s="23">
        <v>46616</v>
      </c>
      <c r="D10" s="23">
        <v>46617</v>
      </c>
      <c r="E10" s="23">
        <v>46618</v>
      </c>
      <c r="F10" s="23">
        <v>46619</v>
      </c>
      <c r="G10" s="23">
        <v>46620</v>
      </c>
      <c r="H10" s="23">
        <v>46621</v>
      </c>
    </row>
    <row r="11" spans="1:9" s="5" customFormat="1" ht="48" customHeight="1" x14ac:dyDescent="0.2">
      <c r="B11" s="15"/>
      <c r="C11" s="15"/>
      <c r="D11" s="15"/>
      <c r="E11" s="15"/>
      <c r="F11" s="15"/>
      <c r="G11" s="15"/>
      <c r="H11" s="15"/>
    </row>
    <row r="12" spans="1:9" s="6" customFormat="1" ht="19.5" customHeight="1" x14ac:dyDescent="0.2">
      <c r="B12" s="20">
        <f t="array" ref="B12:H12">JoursEtSemaines+DATE(AnnéeCalendrier,8,1)-WEEKDAY(DATE(AnnéeCalendrier,8,1),(DébutSemaine="lundi")+1)+29</f>
        <v>46622</v>
      </c>
      <c r="C12" s="20">
        <v>46623</v>
      </c>
      <c r="D12" s="20">
        <v>46624</v>
      </c>
      <c r="E12" s="20">
        <v>46625</v>
      </c>
      <c r="F12" s="20">
        <v>46626</v>
      </c>
      <c r="G12" s="20">
        <v>46627</v>
      </c>
      <c r="H12" s="20">
        <v>46628</v>
      </c>
    </row>
    <row r="13" spans="1:9" s="5" customFormat="1" ht="48" customHeight="1" x14ac:dyDescent="0.2"/>
    <row r="14" spans="1:9" s="6" customFormat="1" ht="19.5" customHeight="1" x14ac:dyDescent="0.2">
      <c r="B14" s="23">
        <f t="array" ref="B14:C14">JoursEtSemaines+DATE(AnnéeCalendrier,8,1)-WEEKDAY(DATE(AnnéeCalendrier,8,1),(DébutSemaine="lundi")+1)+36</f>
        <v>46629</v>
      </c>
      <c r="C14" s="23">
        <v>46630</v>
      </c>
      <c r="D14" s="33" t="s">
        <v>0</v>
      </c>
      <c r="E14" s="33"/>
      <c r="F14" s="33"/>
      <c r="G14" s="33"/>
      <c r="H14" s="33"/>
    </row>
    <row r="15" spans="1:9" s="5" customFormat="1" ht="48" customHeight="1" x14ac:dyDescent="0.2">
      <c r="B15" s="15"/>
      <c r="C15" s="15"/>
      <c r="D15" s="34"/>
      <c r="E15" s="34"/>
      <c r="F15" s="34"/>
      <c r="G15" s="34"/>
      <c r="H15" s="34"/>
    </row>
  </sheetData>
  <mergeCells count="3">
    <mergeCell ref="B2:D2"/>
    <mergeCell ref="D14:H14"/>
    <mergeCell ref="D15:H15"/>
  </mergeCells>
  <conditionalFormatting sqref="B4:G4">
    <cfRule type="expression" dxfId="9" priority="1">
      <formula>DAY(B4)&gt;8</formula>
    </cfRule>
  </conditionalFormatting>
  <conditionalFormatting sqref="B12:H12 B14:C14">
    <cfRule type="expression" dxfId="8" priority="2">
      <formula>AND(DAY(B12)&gt;=1,DAY(B12)&lt;=15)</formula>
    </cfRule>
  </conditionalFormatting>
  <dataValidations count="7">
    <dataValidation allowBlank="1" showInputMessage="1" showErrorMessage="1" prompt="Jour de la semaine défini automatiquement." sqref="C3:H3" xr:uid="{00000000-0002-0000-0700-000000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700-000001000000}"/>
    <dataValidation allowBlank="1" showInputMessage="1" showErrorMessage="1" prompt="Cette ligne contient les noms des jours de la semaine pour ce calendrier. Cette cellule contient le jour de début de la semaine. Pour modifier ce jour-là, sélectionnez le nouveau jour dans la cellule L5 de la feuille de calcul Janvier." sqref="B3" xr:uid="{00000000-0002-0000-0700-000003000000}"/>
    <dataValidation allowBlank="1" showInputMessage="1" prompt="Entrez les notes mensuelles dans la cellule ci-dessous." sqref="D14:H14" xr:uid="{00000000-0002-0000-0700-000004000000}"/>
    <dataValidation allowBlank="1" showInputMessage="1" prompt="Entrez les notes mensuelles dans cette cellule." sqref="D15:H15" xr:uid="{00000000-0002-0000-07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7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700-000007000000}"/>
  </dataValidations>
  <printOptions horizontalCentered="1"/>
  <pageMargins left="0.25" right="0.25" top="0.5" bottom="0.5" header="0.3" footer="0.3"/>
  <pageSetup paperSize="9" orientation="landscape" r:id="rId1"/>
  <headerFooter differentFirst="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5" tint="0.59999389629810485"/>
    <pageSetUpPr fitToPage="1"/>
  </sheetPr>
  <dimension ref="A1:I15"/>
  <sheetViews>
    <sheetView showGridLines="0" zoomScaleNormal="100" workbookViewId="0">
      <selection activeCell="B2" sqref="B2:D2"/>
    </sheetView>
  </sheetViews>
  <sheetFormatPr baseColWidth="10" defaultColWidth="8.88671875" defaultRowHeight="14.25" x14ac:dyDescent="0.2"/>
  <cols>
    <col min="1" max="1" width="1.6640625" style="1" customWidth="1"/>
    <col min="2" max="8" width="15.44140625" style="1" customWidth="1"/>
    <col min="9" max="9" width="1.6640625" style="1" customWidth="1"/>
    <col min="10" max="10" width="10.6640625" style="12" customWidth="1"/>
    <col min="11" max="16384" width="8.88671875" style="12"/>
  </cols>
  <sheetData>
    <row r="1" spans="1:9" s="1" customFormat="1" ht="9" customHeight="1" x14ac:dyDescent="0.2">
      <c r="I1" s="1" t="s">
        <v>1</v>
      </c>
    </row>
    <row r="2" spans="1:9" s="1" customFormat="1" ht="100.5" customHeight="1" x14ac:dyDescent="0.2">
      <c r="B2" s="35" t="str">
        <f>"Septembre "&amp;AnnéeCalendrier</f>
        <v>Septembre 2027</v>
      </c>
      <c r="C2" s="35"/>
      <c r="D2" s="35"/>
      <c r="E2" s="2"/>
      <c r="F2" s="2"/>
      <c r="G2" s="2"/>
      <c r="H2" s="3"/>
    </row>
    <row r="3" spans="1:9" s="4" customFormat="1" ht="19.5" customHeight="1" thickBot="1" x14ac:dyDescent="0.25">
      <c r="A3" s="1"/>
      <c r="B3" s="19" t="str">
        <f>DébutSemaine</f>
        <v>lundi</v>
      </c>
      <c r="C3" s="19" t="str">
        <f t="shared" ref="C3:H3" si="0">TEXT(C4,"jjjj")</f>
        <v>mardi</v>
      </c>
      <c r="D3" s="19" t="str">
        <f t="shared" si="0"/>
        <v>mercredi</v>
      </c>
      <c r="E3" s="19" t="str">
        <f t="shared" si="0"/>
        <v>jeudi</v>
      </c>
      <c r="F3" s="19" t="str">
        <f t="shared" si="0"/>
        <v>vendredi</v>
      </c>
      <c r="G3" s="19" t="str">
        <f t="shared" si="0"/>
        <v>samedi</v>
      </c>
      <c r="H3" s="19" t="str">
        <f t="shared" si="0"/>
        <v>dimanche</v>
      </c>
    </row>
    <row r="4" spans="1:9" s="6" customFormat="1" ht="19.5" customHeight="1" x14ac:dyDescent="0.2">
      <c r="B4" s="20">
        <f t="array" ref="B4:H4">JoursEtSemaines+DATE(AnnéeCalendrier,9,1)-WEEKDAY(DATE(AnnéeCalendrier,9,1),(DébutSemaine="lundi")+1)+1</f>
        <v>46629</v>
      </c>
      <c r="C4" s="20">
        <v>46630</v>
      </c>
      <c r="D4" s="20">
        <v>46631</v>
      </c>
      <c r="E4" s="20">
        <v>46632</v>
      </c>
      <c r="F4" s="20">
        <v>46633</v>
      </c>
      <c r="G4" s="20">
        <v>46634</v>
      </c>
      <c r="H4" s="20">
        <v>46635</v>
      </c>
    </row>
    <row r="5" spans="1:9" s="5" customFormat="1" ht="48" customHeight="1" x14ac:dyDescent="0.2"/>
    <row r="6" spans="1:9" s="6" customFormat="1" ht="19.5" customHeight="1" x14ac:dyDescent="0.2">
      <c r="B6" s="22">
        <f t="array" ref="B6:H6">JoursEtSemaines+DATE(AnnéeCalendrier,9,1)-WEEKDAY(DATE(AnnéeCalendrier,9,1),(DébutSemaine="lundi")+1)+8</f>
        <v>46636</v>
      </c>
      <c r="C6" s="22">
        <v>46637</v>
      </c>
      <c r="D6" s="22">
        <v>46638</v>
      </c>
      <c r="E6" s="22">
        <v>46639</v>
      </c>
      <c r="F6" s="22">
        <v>46640</v>
      </c>
      <c r="G6" s="22">
        <v>46641</v>
      </c>
      <c r="H6" s="22">
        <v>46642</v>
      </c>
    </row>
    <row r="7" spans="1:9" s="5" customFormat="1" ht="48" customHeight="1" x14ac:dyDescent="0.2">
      <c r="B7" s="14"/>
      <c r="C7" s="14"/>
      <c r="D7" s="14"/>
      <c r="E7" s="14"/>
      <c r="F7" s="14"/>
      <c r="G7" s="14"/>
      <c r="H7" s="14"/>
    </row>
    <row r="8" spans="1:9" s="6" customFormat="1" ht="19.5" customHeight="1" x14ac:dyDescent="0.2">
      <c r="B8" s="20">
        <f t="array" ref="B8:H8">JoursEtSemaines+DATE(AnnéeCalendrier,9,1)-WEEKDAY(DATE(AnnéeCalendrier,9,1),(DébutSemaine="lundi")+1)+15</f>
        <v>46643</v>
      </c>
      <c r="C8" s="20">
        <v>46644</v>
      </c>
      <c r="D8" s="20">
        <v>46645</v>
      </c>
      <c r="E8" s="20">
        <v>46646</v>
      </c>
      <c r="F8" s="20">
        <v>46647</v>
      </c>
      <c r="G8" s="20">
        <v>46648</v>
      </c>
      <c r="H8" s="20">
        <v>46649</v>
      </c>
    </row>
    <row r="9" spans="1:9" s="5" customFormat="1" ht="48" customHeight="1" x14ac:dyDescent="0.2"/>
    <row r="10" spans="1:9" s="6" customFormat="1" ht="19.5" customHeight="1" x14ac:dyDescent="0.2">
      <c r="B10" s="22">
        <f t="array" ref="B10:H10">JoursEtSemaines+DATE(AnnéeCalendrier,9,1)-WEEKDAY(DATE(AnnéeCalendrier,9,1),(DébutSemaine="lundi")+1)+22</f>
        <v>46650</v>
      </c>
      <c r="C10" s="22">
        <v>46651</v>
      </c>
      <c r="D10" s="22">
        <v>46652</v>
      </c>
      <c r="E10" s="22">
        <v>46653</v>
      </c>
      <c r="F10" s="22">
        <v>46654</v>
      </c>
      <c r="G10" s="22">
        <v>46655</v>
      </c>
      <c r="H10" s="22">
        <v>46656</v>
      </c>
    </row>
    <row r="11" spans="1:9" s="5" customFormat="1" ht="48" customHeight="1" x14ac:dyDescent="0.2">
      <c r="B11" s="14"/>
      <c r="C11" s="14"/>
      <c r="D11" s="14"/>
      <c r="E11" s="14"/>
      <c r="F11" s="14"/>
      <c r="G11" s="14"/>
      <c r="H11" s="14"/>
    </row>
    <row r="12" spans="1:9" s="6" customFormat="1" ht="19.5" customHeight="1" x14ac:dyDescent="0.2">
      <c r="B12" s="20">
        <f t="array" ref="B12:H12">JoursEtSemaines+DATE(AnnéeCalendrier,9,1)-WEEKDAY(DATE(AnnéeCalendrier,9,1),(DébutSemaine="lundi")+1)+29</f>
        <v>46657</v>
      </c>
      <c r="C12" s="20">
        <v>46658</v>
      </c>
      <c r="D12" s="20">
        <v>46659</v>
      </c>
      <c r="E12" s="20">
        <v>46660</v>
      </c>
      <c r="F12" s="20">
        <v>46661</v>
      </c>
      <c r="G12" s="20">
        <v>46662</v>
      </c>
      <c r="H12" s="20">
        <v>46663</v>
      </c>
    </row>
    <row r="13" spans="1:9" s="5" customFormat="1" ht="48" customHeight="1" x14ac:dyDescent="0.2"/>
    <row r="14" spans="1:9" s="6" customFormat="1" ht="19.5" customHeight="1" x14ac:dyDescent="0.2">
      <c r="B14" s="22">
        <f t="array" ref="B14:C14">JoursEtSemaines+DATE(AnnéeCalendrier,9,1)-WEEKDAY(DATE(AnnéeCalendrier,9,1),(DébutSemaine="lundi")+1)+36</f>
        <v>46664</v>
      </c>
      <c r="C14" s="22">
        <v>46665</v>
      </c>
      <c r="D14" s="36" t="s">
        <v>0</v>
      </c>
      <c r="E14" s="36"/>
      <c r="F14" s="36"/>
      <c r="G14" s="36"/>
      <c r="H14" s="36"/>
    </row>
    <row r="15" spans="1:9" s="5" customFormat="1" ht="48" customHeight="1" x14ac:dyDescent="0.2">
      <c r="B15" s="14"/>
      <c r="C15" s="14"/>
      <c r="D15" s="37"/>
      <c r="E15" s="37"/>
      <c r="F15" s="37"/>
      <c r="G15" s="37"/>
      <c r="H15" s="37"/>
    </row>
  </sheetData>
  <mergeCells count="3">
    <mergeCell ref="B2:D2"/>
    <mergeCell ref="D14:H14"/>
    <mergeCell ref="D15:H15"/>
  </mergeCells>
  <conditionalFormatting sqref="B4:G4">
    <cfRule type="expression" dxfId="7" priority="1">
      <formula>DAY(B4)&gt;8</formula>
    </cfRule>
  </conditionalFormatting>
  <conditionalFormatting sqref="B12:H12 B14:C14">
    <cfRule type="expression" dxfId="6" priority="2">
      <formula>AND(DAY(B12)&gt;=1,DAY(B12)&lt;=15)</formula>
    </cfRule>
  </conditionalFormatting>
  <dataValidations count="7">
    <dataValidation allowBlank="1" showInputMessage="1" showErrorMessage="1" prompt="Jour de la semaine défini automatiquement." sqref="C3:H3" xr:uid="{00000000-0002-0000-0800-000000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800-000001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800-000003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800-000004000000}"/>
    <dataValidation allowBlank="1" showInputMessage="1" prompt="Entrez les notes mensuelles dans cette cellule." sqref="D15:H15" xr:uid="{00000000-0002-0000-0800-000005000000}"/>
    <dataValidation allowBlank="1" showInputMessage="1" prompt="Entrez les notes mensuelles dans la cellule ci-dessous." sqref="D14:H14" xr:uid="{00000000-0002-0000-0800-000006000000}"/>
    <dataValidation allowBlank="1" showInputMessage="1" showErrorMessage="1" prompt="Cette ligne contient les noms des jours de la semaine pour ce calendrier. Cette cellule contient le jour de début de la semaine. Pour modifier ce jour-là, sélectionnez le nouveau jour dans la cellule L5 de la feuille de calcul Janvier." sqref="B3" xr:uid="{00000000-0002-0000-0800-000007000000}"/>
  </dataValidations>
  <printOptions horizontalCentered="1"/>
  <pageMargins left="0.25" right="0.25" top="0.5" bottom="0.5" header="0.3" footer="0.3"/>
  <pageSetup paperSize="9" orientation="landscape" r:id="rId1"/>
  <headerFooter differentFirst="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5" tint="0.59999389629810485"/>
    <pageSetUpPr fitToPage="1"/>
  </sheetPr>
  <dimension ref="A1:I15"/>
  <sheetViews>
    <sheetView showGridLines="0" workbookViewId="0">
      <selection activeCell="B2" sqref="B2:D2"/>
    </sheetView>
  </sheetViews>
  <sheetFormatPr baseColWidth="10" defaultColWidth="8.88671875" defaultRowHeight="14.25" x14ac:dyDescent="0.2"/>
  <cols>
    <col min="1" max="1" width="1.6640625" style="1" customWidth="1"/>
    <col min="2" max="8" width="15.44140625" style="1" customWidth="1"/>
    <col min="9" max="9" width="1.6640625" style="1" customWidth="1"/>
    <col min="10" max="10" width="10.6640625" style="12" customWidth="1"/>
    <col min="11" max="16384" width="8.88671875" style="12"/>
  </cols>
  <sheetData>
    <row r="1" spans="1:9" s="1" customFormat="1" ht="9" customHeight="1" x14ac:dyDescent="0.2">
      <c r="I1" s="1" t="s">
        <v>1</v>
      </c>
    </row>
    <row r="2" spans="1:9" s="1" customFormat="1" ht="100.5" customHeight="1" x14ac:dyDescent="0.2">
      <c r="B2" s="35" t="str">
        <f>"Octobre "&amp;AnnéeCalendrier</f>
        <v>Octobre 2027</v>
      </c>
      <c r="C2" s="35"/>
      <c r="D2" s="35"/>
      <c r="E2" s="2"/>
      <c r="F2" s="2"/>
      <c r="G2" s="2"/>
      <c r="H2" s="3"/>
    </row>
    <row r="3" spans="1:9" s="4" customFormat="1" ht="19.5" customHeight="1" thickBot="1" x14ac:dyDescent="0.25">
      <c r="A3" s="1"/>
      <c r="B3" s="19" t="str">
        <f>DébutSemaine</f>
        <v>lundi</v>
      </c>
      <c r="C3" s="19" t="str">
        <f t="shared" ref="C3:H3" si="0">TEXT(C4,"jjjj")</f>
        <v>mardi</v>
      </c>
      <c r="D3" s="19" t="str">
        <f t="shared" si="0"/>
        <v>mercredi</v>
      </c>
      <c r="E3" s="19" t="str">
        <f t="shared" si="0"/>
        <v>jeudi</v>
      </c>
      <c r="F3" s="19" t="str">
        <f t="shared" si="0"/>
        <v>vendredi</v>
      </c>
      <c r="G3" s="19" t="str">
        <f t="shared" si="0"/>
        <v>samedi</v>
      </c>
      <c r="H3" s="19" t="str">
        <f t="shared" si="0"/>
        <v>dimanche</v>
      </c>
    </row>
    <row r="4" spans="1:9" s="6" customFormat="1" ht="19.5" customHeight="1" x14ac:dyDescent="0.2">
      <c r="B4" s="20">
        <f t="array" ref="B4:H4">JoursEtSemaines+DATE(AnnéeCalendrier,10,1)-WEEKDAY(DATE(AnnéeCalendrier,10,1),(DébutSemaine="lundi")+1)+1</f>
        <v>46657</v>
      </c>
      <c r="C4" s="20">
        <v>46658</v>
      </c>
      <c r="D4" s="20">
        <v>46659</v>
      </c>
      <c r="E4" s="20">
        <v>46660</v>
      </c>
      <c r="F4" s="20">
        <v>46661</v>
      </c>
      <c r="G4" s="20">
        <v>46662</v>
      </c>
      <c r="H4" s="20">
        <v>46663</v>
      </c>
    </row>
    <row r="5" spans="1:9" s="5" customFormat="1" ht="48" customHeight="1" x14ac:dyDescent="0.2"/>
    <row r="6" spans="1:9" s="6" customFormat="1" ht="19.5" customHeight="1" x14ac:dyDescent="0.2">
      <c r="B6" s="22">
        <f t="array" ref="B6:H6">JoursEtSemaines+DATE(AnnéeCalendrier,10,1)-WEEKDAY(DATE(AnnéeCalendrier,10,1),(DébutSemaine="lundi")+1)+8</f>
        <v>46664</v>
      </c>
      <c r="C6" s="22">
        <v>46665</v>
      </c>
      <c r="D6" s="22">
        <v>46666</v>
      </c>
      <c r="E6" s="22">
        <v>46667</v>
      </c>
      <c r="F6" s="22">
        <v>46668</v>
      </c>
      <c r="G6" s="22">
        <v>46669</v>
      </c>
      <c r="H6" s="22">
        <v>46670</v>
      </c>
    </row>
    <row r="7" spans="1:9" s="5" customFormat="1" ht="48" customHeight="1" x14ac:dyDescent="0.2">
      <c r="B7" s="14"/>
      <c r="C7" s="14"/>
      <c r="D7" s="14"/>
      <c r="E7" s="14"/>
      <c r="F7" s="14"/>
      <c r="G7" s="14"/>
      <c r="H7" s="14"/>
    </row>
    <row r="8" spans="1:9" s="6" customFormat="1" ht="19.5" customHeight="1" x14ac:dyDescent="0.2">
      <c r="B8" s="20">
        <f t="array" ref="B8:H8">JoursEtSemaines+DATE(AnnéeCalendrier,10,1)-WEEKDAY(DATE(AnnéeCalendrier,10,1),(DébutSemaine="lundi")+1)+15</f>
        <v>46671</v>
      </c>
      <c r="C8" s="20">
        <v>46672</v>
      </c>
      <c r="D8" s="20">
        <v>46673</v>
      </c>
      <c r="E8" s="20">
        <v>46674</v>
      </c>
      <c r="F8" s="20">
        <v>46675</v>
      </c>
      <c r="G8" s="20">
        <v>46676</v>
      </c>
      <c r="H8" s="20">
        <v>46677</v>
      </c>
    </row>
    <row r="9" spans="1:9" s="5" customFormat="1" ht="48" customHeight="1" x14ac:dyDescent="0.2"/>
    <row r="10" spans="1:9" s="6" customFormat="1" ht="19.5" customHeight="1" x14ac:dyDescent="0.2">
      <c r="B10" s="22">
        <f t="array" ref="B10:H10">JoursEtSemaines+DATE(AnnéeCalendrier,10,1)-WEEKDAY(DATE(AnnéeCalendrier,10,1),(DébutSemaine="lundi")+1)+22</f>
        <v>46678</v>
      </c>
      <c r="C10" s="22">
        <v>46679</v>
      </c>
      <c r="D10" s="22">
        <v>46680</v>
      </c>
      <c r="E10" s="22">
        <v>46681</v>
      </c>
      <c r="F10" s="22">
        <v>46682</v>
      </c>
      <c r="G10" s="22">
        <v>46683</v>
      </c>
      <c r="H10" s="22">
        <v>46684</v>
      </c>
    </row>
    <row r="11" spans="1:9" s="5" customFormat="1" ht="48" customHeight="1" x14ac:dyDescent="0.2">
      <c r="B11" s="14"/>
      <c r="C11" s="14"/>
      <c r="D11" s="14"/>
      <c r="E11" s="14"/>
      <c r="F11" s="14"/>
      <c r="G11" s="14"/>
      <c r="H11" s="14"/>
    </row>
    <row r="12" spans="1:9" s="6" customFormat="1" ht="19.5" customHeight="1" x14ac:dyDescent="0.2">
      <c r="B12" s="20">
        <f t="array" ref="B12:H12">JoursEtSemaines+DATE(AnnéeCalendrier,10,1)-WEEKDAY(DATE(AnnéeCalendrier,10,1),(DébutSemaine="lundi")+1)+29</f>
        <v>46685</v>
      </c>
      <c r="C12" s="20">
        <v>46686</v>
      </c>
      <c r="D12" s="20">
        <v>46687</v>
      </c>
      <c r="E12" s="20">
        <v>46688</v>
      </c>
      <c r="F12" s="20">
        <v>46689</v>
      </c>
      <c r="G12" s="20">
        <v>46690</v>
      </c>
      <c r="H12" s="20">
        <v>46691</v>
      </c>
    </row>
    <row r="13" spans="1:9" s="5" customFormat="1" ht="48" customHeight="1" x14ac:dyDescent="0.2"/>
    <row r="14" spans="1:9" s="6" customFormat="1" ht="19.5" customHeight="1" x14ac:dyDescent="0.2">
      <c r="B14" s="22">
        <f t="array" ref="B14:C14">JoursEtSemaines+DATE(AnnéeCalendrier,10,1)-WEEKDAY(DATE(AnnéeCalendrier,10,1),(DébutSemaine="lundi")+1)+36</f>
        <v>46692</v>
      </c>
      <c r="C14" s="22">
        <v>46693</v>
      </c>
      <c r="D14" s="36" t="s">
        <v>0</v>
      </c>
      <c r="E14" s="36"/>
      <c r="F14" s="36"/>
      <c r="G14" s="36"/>
      <c r="H14" s="36"/>
    </row>
    <row r="15" spans="1:9" s="5" customFormat="1" ht="48" customHeight="1" x14ac:dyDescent="0.2">
      <c r="B15" s="14"/>
      <c r="C15" s="14"/>
      <c r="D15" s="37"/>
      <c r="E15" s="37"/>
      <c r="F15" s="37"/>
      <c r="G15" s="37"/>
      <c r="H15" s="37"/>
    </row>
  </sheetData>
  <mergeCells count="3">
    <mergeCell ref="B2:D2"/>
    <mergeCell ref="D14:H14"/>
    <mergeCell ref="D15:H15"/>
  </mergeCells>
  <conditionalFormatting sqref="B4:G4">
    <cfRule type="expression" dxfId="5" priority="1">
      <formula>DAY(B4)&gt;8</formula>
    </cfRule>
  </conditionalFormatting>
  <conditionalFormatting sqref="B12:H12 B14:C14">
    <cfRule type="expression" dxfId="4" priority="2">
      <formula>AND(DAY(B12)&gt;=1,DAY(B12)&lt;=15)</formula>
    </cfRule>
  </conditionalFormatting>
  <dataValidations count="7">
    <dataValidation allowBlank="1" showInputMessage="1" showErrorMessage="1" prompt="Jour de la semaine défini automatiquement." sqref="C3:H3" xr:uid="{00000000-0002-0000-0900-000000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900-000002000000}"/>
    <dataValidation allowBlank="1" showInputMessage="1" showErrorMessage="1" prompt="Cette ligne contient les noms des jours de la semaine pour ce calendrier. Cette cellule contient le jour de début de la semaine. Pour modifier ce jour-là, sélectionnez le nouveau jour dans la cellule L5 de la feuille de calcul Janvier." sqref="B3" xr:uid="{00000000-0002-0000-0900-000003000000}"/>
    <dataValidation allowBlank="1" showInputMessage="1" prompt="Entrez les notes mensuelles dans la cellule ci-dessous." sqref="D14:H14" xr:uid="{00000000-0002-0000-0900-000004000000}"/>
    <dataValidation allowBlank="1" showInputMessage="1" prompt="Entrez les notes mensuelles dans cette cellule." sqref="D15:H15" xr:uid="{00000000-0002-0000-09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9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900-000007000000}"/>
  </dataValidations>
  <printOptions horizontalCentered="1"/>
  <pageMargins left="0.25" right="0.25" top="0.5" bottom="0.5" header="0.3" footer="0.3"/>
  <pageSetup paperSize="9" orientation="landscape" r:id="rId1"/>
  <headerFooter differentFirst="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5" tint="0.59999389629810485"/>
    <pageSetUpPr fitToPage="1"/>
  </sheetPr>
  <dimension ref="A1:I15"/>
  <sheetViews>
    <sheetView showGridLines="0" workbookViewId="0">
      <selection activeCell="B2" sqref="B2:D2"/>
    </sheetView>
  </sheetViews>
  <sheetFormatPr baseColWidth="10" defaultColWidth="8.88671875" defaultRowHeight="14.25" x14ac:dyDescent="0.2"/>
  <cols>
    <col min="1" max="1" width="1.6640625" style="1" customWidth="1"/>
    <col min="2" max="8" width="15.44140625" style="1" customWidth="1"/>
    <col min="9" max="9" width="1.6640625" style="1" customWidth="1"/>
    <col min="10" max="10" width="10.6640625" style="12" customWidth="1"/>
    <col min="11" max="16384" width="8.88671875" style="12"/>
  </cols>
  <sheetData>
    <row r="1" spans="1:9" s="1" customFormat="1" ht="9" customHeight="1" x14ac:dyDescent="0.2">
      <c r="I1" s="1" t="s">
        <v>1</v>
      </c>
    </row>
    <row r="2" spans="1:9" s="1" customFormat="1" ht="100.5" customHeight="1" x14ac:dyDescent="0.2">
      <c r="B2" s="35" t="str">
        <f>"Novembre "&amp;AnnéeCalendrier</f>
        <v>Novembre 2027</v>
      </c>
      <c r="C2" s="35"/>
      <c r="D2" s="35"/>
      <c r="E2" s="2"/>
      <c r="F2" s="2"/>
      <c r="G2" s="2"/>
      <c r="H2" s="3"/>
    </row>
    <row r="3" spans="1:9" s="4" customFormat="1" ht="19.5" customHeight="1" thickBot="1" x14ac:dyDescent="0.25">
      <c r="A3" s="1"/>
      <c r="B3" s="19" t="str">
        <f>DébutSemaine</f>
        <v>lundi</v>
      </c>
      <c r="C3" s="19" t="str">
        <f t="shared" ref="C3:H3" si="0">TEXT(C4,"jjjj")</f>
        <v>mardi</v>
      </c>
      <c r="D3" s="19" t="str">
        <f t="shared" si="0"/>
        <v>mercredi</v>
      </c>
      <c r="E3" s="19" t="str">
        <f t="shared" si="0"/>
        <v>jeudi</v>
      </c>
      <c r="F3" s="19" t="str">
        <f t="shared" si="0"/>
        <v>vendredi</v>
      </c>
      <c r="G3" s="19" t="str">
        <f t="shared" si="0"/>
        <v>samedi</v>
      </c>
      <c r="H3" s="19" t="str">
        <f t="shared" si="0"/>
        <v>dimanche</v>
      </c>
    </row>
    <row r="4" spans="1:9" s="6" customFormat="1" ht="19.5" customHeight="1" x14ac:dyDescent="0.2">
      <c r="B4" s="20">
        <f t="array" ref="B4:H4">JoursEtSemaines+DATE(AnnéeCalendrier,11,1)-WEEKDAY(DATE(AnnéeCalendrier,11,1),(DébutSemaine="lundi")+1)+1</f>
        <v>46692</v>
      </c>
      <c r="C4" s="20">
        <v>46693</v>
      </c>
      <c r="D4" s="20">
        <v>46694</v>
      </c>
      <c r="E4" s="20">
        <v>46695</v>
      </c>
      <c r="F4" s="20">
        <v>46696</v>
      </c>
      <c r="G4" s="20">
        <v>46697</v>
      </c>
      <c r="H4" s="20">
        <v>46698</v>
      </c>
    </row>
    <row r="5" spans="1:9" s="5" customFormat="1" ht="48" customHeight="1" x14ac:dyDescent="0.2"/>
    <row r="6" spans="1:9" s="6" customFormat="1" ht="19.5" customHeight="1" x14ac:dyDescent="0.2">
      <c r="B6" s="22">
        <f t="array" ref="B6:H6">JoursEtSemaines+DATE(AnnéeCalendrier,11,1)-WEEKDAY(DATE(AnnéeCalendrier,11,1),(DébutSemaine="lundi")+1)+8</f>
        <v>46699</v>
      </c>
      <c r="C6" s="22">
        <v>46700</v>
      </c>
      <c r="D6" s="22">
        <v>46701</v>
      </c>
      <c r="E6" s="22">
        <v>46702</v>
      </c>
      <c r="F6" s="22">
        <v>46703</v>
      </c>
      <c r="G6" s="22">
        <v>46704</v>
      </c>
      <c r="H6" s="22">
        <v>46705</v>
      </c>
    </row>
    <row r="7" spans="1:9" s="5" customFormat="1" ht="48" customHeight="1" x14ac:dyDescent="0.2">
      <c r="B7" s="14"/>
      <c r="C7" s="14"/>
      <c r="D7" s="14"/>
      <c r="E7" s="14"/>
      <c r="F7" s="14"/>
      <c r="G7" s="14"/>
      <c r="H7" s="14"/>
    </row>
    <row r="8" spans="1:9" s="6" customFormat="1" ht="19.5" customHeight="1" x14ac:dyDescent="0.2">
      <c r="B8" s="20">
        <f t="array" ref="B8:H8">JoursEtSemaines+DATE(AnnéeCalendrier,11,1)-WEEKDAY(DATE(AnnéeCalendrier,11,1),(DébutSemaine="lundi")+1)+15</f>
        <v>46706</v>
      </c>
      <c r="C8" s="20">
        <v>46707</v>
      </c>
      <c r="D8" s="20">
        <v>46708</v>
      </c>
      <c r="E8" s="20">
        <v>46709</v>
      </c>
      <c r="F8" s="20">
        <v>46710</v>
      </c>
      <c r="G8" s="20">
        <v>46711</v>
      </c>
      <c r="H8" s="20">
        <v>46712</v>
      </c>
    </row>
    <row r="9" spans="1:9" s="5" customFormat="1" ht="48" customHeight="1" x14ac:dyDescent="0.2"/>
    <row r="10" spans="1:9" s="6" customFormat="1" ht="19.5" customHeight="1" x14ac:dyDescent="0.2">
      <c r="B10" s="22">
        <f t="array" ref="B10:H10">JoursEtSemaines+DATE(AnnéeCalendrier,11,1)-WEEKDAY(DATE(AnnéeCalendrier,11,1),(DébutSemaine="lundi")+1)+22</f>
        <v>46713</v>
      </c>
      <c r="C10" s="22">
        <v>46714</v>
      </c>
      <c r="D10" s="22">
        <v>46715</v>
      </c>
      <c r="E10" s="22">
        <v>46716</v>
      </c>
      <c r="F10" s="22">
        <v>46717</v>
      </c>
      <c r="G10" s="22">
        <v>46718</v>
      </c>
      <c r="H10" s="22">
        <v>46719</v>
      </c>
    </row>
    <row r="11" spans="1:9" s="5" customFormat="1" ht="48" customHeight="1" x14ac:dyDescent="0.2">
      <c r="B11" s="14"/>
      <c r="C11" s="14"/>
      <c r="D11" s="14"/>
      <c r="E11" s="14"/>
      <c r="F11" s="14"/>
      <c r="G11" s="14"/>
      <c r="H11" s="14"/>
    </row>
    <row r="12" spans="1:9" s="6" customFormat="1" ht="19.5" customHeight="1" x14ac:dyDescent="0.2">
      <c r="B12" s="20">
        <f t="array" ref="B12:H12">JoursEtSemaines+DATE(AnnéeCalendrier,11,1)-WEEKDAY(DATE(AnnéeCalendrier,11,1),(DébutSemaine="lundi")+1)+29</f>
        <v>46720</v>
      </c>
      <c r="C12" s="20">
        <v>46721</v>
      </c>
      <c r="D12" s="20">
        <v>46722</v>
      </c>
      <c r="E12" s="20">
        <v>46723</v>
      </c>
      <c r="F12" s="20">
        <v>46724</v>
      </c>
      <c r="G12" s="20">
        <v>46725</v>
      </c>
      <c r="H12" s="20">
        <v>46726</v>
      </c>
    </row>
    <row r="13" spans="1:9" s="5" customFormat="1" ht="48" customHeight="1" x14ac:dyDescent="0.2"/>
    <row r="14" spans="1:9" s="6" customFormat="1" ht="19.5" customHeight="1" x14ac:dyDescent="0.2">
      <c r="B14" s="22">
        <f t="array" ref="B14:C14">JoursEtSemaines+DATE(AnnéeCalendrier,11,1)-WEEKDAY(DATE(AnnéeCalendrier,11,1),(DébutSemaine="lundi")+1)+36</f>
        <v>46727</v>
      </c>
      <c r="C14" s="22">
        <v>46728</v>
      </c>
      <c r="D14" s="36" t="s">
        <v>0</v>
      </c>
      <c r="E14" s="36"/>
      <c r="F14" s="36"/>
      <c r="G14" s="36"/>
      <c r="H14" s="36"/>
    </row>
    <row r="15" spans="1:9" s="5" customFormat="1" ht="48" customHeight="1" x14ac:dyDescent="0.2">
      <c r="B15" s="14"/>
      <c r="C15" s="14"/>
      <c r="D15" s="37"/>
      <c r="E15" s="37"/>
      <c r="F15" s="37"/>
      <c r="G15" s="37"/>
      <c r="H15" s="37"/>
    </row>
  </sheetData>
  <mergeCells count="3">
    <mergeCell ref="B2:D2"/>
    <mergeCell ref="D14:H14"/>
    <mergeCell ref="D15:H15"/>
  </mergeCells>
  <conditionalFormatting sqref="B4:G4">
    <cfRule type="expression" dxfId="3" priority="1">
      <formula>DAY(B4)&gt;8</formula>
    </cfRule>
  </conditionalFormatting>
  <conditionalFormatting sqref="B12:H12 B14:C14">
    <cfRule type="expression" dxfId="2" priority="2">
      <formula>AND(DAY(B12)&gt;=1,DAY(B12)&lt;=15)</formula>
    </cfRule>
  </conditionalFormatting>
  <dataValidations count="7">
    <dataValidation allowBlank="1" showInputMessage="1" showErrorMessage="1" prompt="Jour de la semaine défini automatiquement." sqref="C3:H3" xr:uid="{00000000-0002-0000-0A00-000000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A00-000002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A00-000003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A00-000004000000}"/>
    <dataValidation allowBlank="1" showInputMessage="1" prompt="Entrez les notes mensuelles dans cette cellule." sqref="D15:H15" xr:uid="{00000000-0002-0000-0A00-000005000000}"/>
    <dataValidation allowBlank="1" showInputMessage="1" prompt="Entrez les notes mensuelles dans la cellule ci-dessous." sqref="D14:H14" xr:uid="{00000000-0002-0000-0A00-000006000000}"/>
    <dataValidation allowBlank="1" showInputMessage="1" showErrorMessage="1" prompt="Cette ligne contient les noms des jours de la semaine pour ce calendrier. Cette cellule contient le jour de début de la semaine. Pour modifier ce jour-là, sélectionnez le nouveau jour dans la cellule L5 de la feuille de calcul Janvier." sqref="B3" xr:uid="{00000000-0002-0000-0A00-000007000000}"/>
  </dataValidations>
  <printOptions horizontalCentered="1"/>
  <pageMargins left="0.25" right="0.25" top="0.5" bottom="0.5" header="0.3" footer="0.3"/>
  <pageSetup paperSize="9" orientation="landscape" r:id="rId1"/>
  <headerFooter differentFirst="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8" tint="0.59999389629810485"/>
    <pageSetUpPr fitToPage="1"/>
  </sheetPr>
  <dimension ref="A1:I15"/>
  <sheetViews>
    <sheetView showGridLines="0" workbookViewId="0">
      <selection activeCell="B2" sqref="B2:D2"/>
    </sheetView>
  </sheetViews>
  <sheetFormatPr baseColWidth="10" defaultColWidth="8.88671875" defaultRowHeight="14.25" x14ac:dyDescent="0.2"/>
  <cols>
    <col min="1" max="1" width="1.6640625" style="1" customWidth="1"/>
    <col min="2" max="8" width="15.44140625" style="1" customWidth="1"/>
    <col min="9" max="9" width="1.6640625" style="1" customWidth="1"/>
    <col min="10" max="16384" width="8.88671875" style="12"/>
  </cols>
  <sheetData>
    <row r="1" spans="1:9" s="1" customFormat="1" ht="9" customHeight="1" x14ac:dyDescent="0.2">
      <c r="I1" s="1" t="s">
        <v>1</v>
      </c>
    </row>
    <row r="2" spans="1:9" s="1" customFormat="1" ht="100.5" customHeight="1" x14ac:dyDescent="0.2">
      <c r="B2" s="25" t="str">
        <f>"Décembre "&amp;AnnéeCalendrier</f>
        <v>Décembre 2027</v>
      </c>
      <c r="C2" s="25"/>
      <c r="D2" s="25"/>
      <c r="E2" s="2"/>
      <c r="F2" s="2"/>
      <c r="G2" s="2"/>
      <c r="H2" s="3"/>
    </row>
    <row r="3" spans="1:9" s="4" customFormat="1" ht="19.5" customHeight="1" thickBot="1" x14ac:dyDescent="0.25">
      <c r="A3" s="1"/>
      <c r="B3" s="16" t="str">
        <f>DébutSemaine</f>
        <v>lundi</v>
      </c>
      <c r="C3" s="16" t="str">
        <f t="shared" ref="C3:H3" si="0">TEXT(C4,"jjjj")</f>
        <v>mardi</v>
      </c>
      <c r="D3" s="16" t="str">
        <f t="shared" si="0"/>
        <v>mercredi</v>
      </c>
      <c r="E3" s="16" t="str">
        <f t="shared" si="0"/>
        <v>jeudi</v>
      </c>
      <c r="F3" s="16" t="str">
        <f t="shared" si="0"/>
        <v>vendredi</v>
      </c>
      <c r="G3" s="16" t="str">
        <f t="shared" si="0"/>
        <v>samedi</v>
      </c>
      <c r="H3" s="16" t="str">
        <f t="shared" si="0"/>
        <v>dimanche</v>
      </c>
    </row>
    <row r="4" spans="1:9" s="6" customFormat="1" ht="19.5" customHeight="1" x14ac:dyDescent="0.2">
      <c r="B4" s="20">
        <f t="array" ref="B4:H4">JoursEtSemaines+DATE(AnnéeCalendrier,12,1)-WEEKDAY(DATE(AnnéeCalendrier,12,1),(DébutSemaine="lundi")+1)+1</f>
        <v>46720</v>
      </c>
      <c r="C4" s="20">
        <v>46721</v>
      </c>
      <c r="D4" s="20">
        <v>46722</v>
      </c>
      <c r="E4" s="20">
        <v>46723</v>
      </c>
      <c r="F4" s="20">
        <v>46724</v>
      </c>
      <c r="G4" s="20">
        <v>46725</v>
      </c>
      <c r="H4" s="20">
        <v>46726</v>
      </c>
    </row>
    <row r="5" spans="1:9" s="5" customFormat="1" ht="48" customHeight="1" x14ac:dyDescent="0.2"/>
    <row r="6" spans="1:9" s="6" customFormat="1" ht="19.5" customHeight="1" x14ac:dyDescent="0.2">
      <c r="B6" s="21">
        <f t="array" ref="B6:H6">JoursEtSemaines+DATE(AnnéeCalendrier,12,1)-WEEKDAY(DATE(AnnéeCalendrier,12,1),(DébutSemaine="lundi")+1)+8</f>
        <v>46727</v>
      </c>
      <c r="C6" s="21">
        <v>46728</v>
      </c>
      <c r="D6" s="21">
        <v>46729</v>
      </c>
      <c r="E6" s="21">
        <v>46730</v>
      </c>
      <c r="F6" s="21">
        <v>46731</v>
      </c>
      <c r="G6" s="21">
        <v>46732</v>
      </c>
      <c r="H6" s="21">
        <v>46733</v>
      </c>
    </row>
    <row r="7" spans="1:9" s="5" customFormat="1" ht="48" customHeight="1" x14ac:dyDescent="0.2">
      <c r="B7" s="7"/>
      <c r="C7" s="7"/>
      <c r="D7" s="7"/>
      <c r="E7" s="7"/>
      <c r="F7" s="7"/>
      <c r="G7" s="7"/>
      <c r="H7" s="7"/>
    </row>
    <row r="8" spans="1:9" s="6" customFormat="1" ht="19.5" customHeight="1" x14ac:dyDescent="0.2">
      <c r="B8" s="20">
        <f t="array" ref="B8:H8">JoursEtSemaines+DATE(AnnéeCalendrier,12,1)-WEEKDAY(DATE(AnnéeCalendrier,12,1),(DébutSemaine="lundi")+1)+15</f>
        <v>46734</v>
      </c>
      <c r="C8" s="20">
        <v>46735</v>
      </c>
      <c r="D8" s="20">
        <v>46736</v>
      </c>
      <c r="E8" s="20">
        <v>46737</v>
      </c>
      <c r="F8" s="20">
        <v>46738</v>
      </c>
      <c r="G8" s="20">
        <v>46739</v>
      </c>
      <c r="H8" s="20">
        <v>46740</v>
      </c>
    </row>
    <row r="9" spans="1:9" s="5" customFormat="1" ht="48" customHeight="1" x14ac:dyDescent="0.2"/>
    <row r="10" spans="1:9" s="6" customFormat="1" ht="19.5" customHeight="1" x14ac:dyDescent="0.2">
      <c r="B10" s="21">
        <f t="array" ref="B10:H10">JoursEtSemaines+DATE(AnnéeCalendrier,12,1)-WEEKDAY(DATE(AnnéeCalendrier,12,1),(DébutSemaine="lundi")+1)+22</f>
        <v>46741</v>
      </c>
      <c r="C10" s="21">
        <v>46742</v>
      </c>
      <c r="D10" s="21">
        <v>46743</v>
      </c>
      <c r="E10" s="21">
        <v>46744</v>
      </c>
      <c r="F10" s="21">
        <v>46745</v>
      </c>
      <c r="G10" s="21">
        <v>46746</v>
      </c>
      <c r="H10" s="21">
        <v>46747</v>
      </c>
    </row>
    <row r="11" spans="1:9" s="5" customFormat="1" ht="48" customHeight="1" x14ac:dyDescent="0.2">
      <c r="B11" s="7"/>
      <c r="C11" s="7"/>
      <c r="D11" s="7"/>
      <c r="E11" s="7"/>
      <c r="F11" s="7"/>
      <c r="G11" s="7"/>
      <c r="H11" s="7"/>
    </row>
    <row r="12" spans="1:9" s="6" customFormat="1" ht="19.5" customHeight="1" x14ac:dyDescent="0.2">
      <c r="B12" s="20">
        <f t="array" ref="B12:H12">JoursEtSemaines+DATE(AnnéeCalendrier,12,1)-WEEKDAY(DATE(AnnéeCalendrier,12,1),(DébutSemaine="lundi")+1)+29</f>
        <v>46748</v>
      </c>
      <c r="C12" s="20">
        <v>46749</v>
      </c>
      <c r="D12" s="20">
        <v>46750</v>
      </c>
      <c r="E12" s="20">
        <v>46751</v>
      </c>
      <c r="F12" s="20">
        <v>46752</v>
      </c>
      <c r="G12" s="20">
        <v>46753</v>
      </c>
      <c r="H12" s="20">
        <v>46754</v>
      </c>
    </row>
    <row r="13" spans="1:9" s="5" customFormat="1" ht="48" customHeight="1" x14ac:dyDescent="0.2"/>
    <row r="14" spans="1:9" s="6" customFormat="1" ht="19.5" customHeight="1" x14ac:dyDescent="0.2">
      <c r="B14" s="21">
        <f t="array" ref="B14:C14">JoursEtSemaines+DATE(AnnéeCalendrier,12,1)-WEEKDAY(DATE(AnnéeCalendrier,12,1),(DébutSemaine="lundi")+1)+36</f>
        <v>46755</v>
      </c>
      <c r="C14" s="21">
        <v>46756</v>
      </c>
      <c r="D14" s="26" t="s">
        <v>0</v>
      </c>
      <c r="E14" s="26"/>
      <c r="F14" s="26"/>
      <c r="G14" s="26"/>
      <c r="H14" s="26"/>
    </row>
    <row r="15" spans="1:9" s="5" customFormat="1" ht="48" customHeight="1" x14ac:dyDescent="0.2">
      <c r="B15" s="7"/>
      <c r="C15" s="7"/>
      <c r="D15" s="27"/>
      <c r="E15" s="27"/>
      <c r="F15" s="27"/>
      <c r="G15" s="27"/>
      <c r="H15" s="27"/>
    </row>
  </sheetData>
  <mergeCells count="3">
    <mergeCell ref="B2:D2"/>
    <mergeCell ref="D14:H14"/>
    <mergeCell ref="D15:H15"/>
  </mergeCells>
  <conditionalFormatting sqref="B4:G4">
    <cfRule type="expression" dxfId="1" priority="1">
      <formula>DAY(B4)&gt;8</formula>
    </cfRule>
  </conditionalFormatting>
  <conditionalFormatting sqref="B12:H12 B14:C14">
    <cfRule type="expression" dxfId="0" priority="2">
      <formula>AND(DAY(B12)&gt;=1,DAY(B12)&lt;=15)</formula>
    </cfRule>
  </conditionalFormatting>
  <dataValidations count="7">
    <dataValidation allowBlank="1" showInputMessage="1" showErrorMessage="1" prompt="Jour de la semaine défini automatiquement." sqref="C3:H3" xr:uid="{00000000-0002-0000-0B00-000000000000}"/>
    <dataValidation allowBlank="1" showInputMessage="1" showErrorMessage="1" prompt="L’année dans cette cellule est automatiquement mise à jour en fonction de l’année entrée dans la feuille de calcul Janvier. Le calendrier ci-dessous inclut les dates des mois précédent et suivant dans une teinte plus claire." sqref="B2:D2" xr:uid="{00000000-0002-0000-0B00-000002000000}"/>
    <dataValidation allowBlank="1" showInputMessage="1" showErrorMessage="1" prompt="Cette ligne contient les noms des jours de la semaine pour ce calendrier. Cette cellule contient le jour de début de la semaine. Pour modifier ce jour-là, sélectionnez le nouveau jour dans la cellule L5 de la feuille de calcul Janvier." sqref="B3" xr:uid="{00000000-0002-0000-0B00-000003000000}"/>
    <dataValidation allowBlank="1" showInputMessage="1" prompt="Entrez les notes mensuelles dans la cellule ci-dessous." sqref="D14:H14" xr:uid="{00000000-0002-0000-0B00-000004000000}"/>
    <dataValidation allowBlank="1" showInputMessage="1" prompt="Entrez les notes mensuelles dans cette cellule." sqref="D15:H15" xr:uid="{00000000-0002-0000-0B00-000005000000}"/>
    <dataValidation allowBlank="1" showInputMessage="1" showErrorMessage="1" prompt="Cette ligne ainsi que les lignes 7, 9, 11, 13 et 15 sont des cellules destinées à la saisie de notes quotidiennes en rapport avec le jour civil figurant dans la cellule située au-dessus." sqref="B5" xr:uid="{00000000-0002-0000-0B00-000006000000}"/>
    <dataValidation allowBlank="1" showInputMessage="1" showErrorMessage="1" prompt="Cette ligne ainsi que les lignes 6, 8, 10, 12 et 14 contiennent les jours civils de la semaine. Si cette cellule ne contient pas le numéro 1, c’est qu’il s’agit d’un jour du mois précédent. Entrez des notes dans la cellule D15." sqref="B4" xr:uid="{00000000-0002-0000-0B00-000007000000}"/>
  </dataValidations>
  <printOptions horizontalCentered="1"/>
  <pageMargins left="0.25" right="0.25" top="0.5" bottom="0.5" header="0.3" footer="0.3"/>
  <pageSetup paperSize="9" orientation="landscape" r:id="rId1"/>
  <headerFooter differentFirst="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Props1.xml><?xml version="1.0" encoding="utf-8"?>
<ds:datastoreItem xmlns:ds="http://schemas.openxmlformats.org/officeDocument/2006/customXml" ds:itemID="{86ED1248-DDD5-4B2F-BC86-1A407517E297}">
  <ds:schemaRefs>
    <ds:schemaRef ds:uri="http://schemas.microsoft.com/sharepoint/v3/contenttype/forms"/>
  </ds:schemaRefs>
</ds:datastoreItem>
</file>

<file path=customXml/itemProps2.xml><?xml version="1.0" encoding="utf-8"?>
<ds:datastoreItem xmlns:ds="http://schemas.openxmlformats.org/officeDocument/2006/customXml" ds:itemID="{565EFC20-3718-42DF-BAE7-7964A5CE8C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4B83FF-5F60-4043-B674-16CF678972E2}">
  <ds:schemaRefs>
    <ds:schemaRef ds:uri="http://schemas.microsoft.com/office/2006/metadata/properties"/>
    <ds:schemaRef ds:uri="http://schemas.microsoft.com/office/infopath/2007/PartnerControls"/>
    <ds:schemaRef ds:uri="71af3243-3dd4-4a8d-8c0d-dd76da1f02a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39</vt:i4>
      </vt:variant>
    </vt:vector>
  </HeadingPairs>
  <TitlesOfParts>
    <vt:vector size="51" baseType="lpstr">
      <vt:lpstr>Janvier</vt:lpstr>
      <vt:lpstr>Février</vt:lpstr>
      <vt:lpstr>Mars</vt:lpstr>
      <vt:lpstr>Avril</vt:lpstr>
      <vt:lpstr>Mai</vt:lpstr>
      <vt:lpstr>Juin</vt:lpstr>
      <vt:lpstr>Juillet</vt:lpstr>
      <vt:lpstr>Août</vt:lpstr>
      <vt:lpstr>Septembre</vt:lpstr>
      <vt:lpstr>Octobre</vt:lpstr>
      <vt:lpstr>Novembre</vt:lpstr>
      <vt:lpstr>Décembre</vt:lpstr>
      <vt:lpstr>AnnéeCalendrier</vt:lpstr>
      <vt:lpstr>DébutSemaine</vt:lpstr>
      <vt:lpstr>Août!Zone_d_impression</vt:lpstr>
      <vt:lpstr>Avril!Zone_d_impression</vt:lpstr>
      <vt:lpstr>Décembre!Zone_d_impression</vt:lpstr>
      <vt:lpstr>Février!Zone_d_impression</vt:lpstr>
      <vt:lpstr>Janvier!Zone_d_impression</vt:lpstr>
      <vt:lpstr>Juillet!Zone_d_impression</vt:lpstr>
      <vt:lpstr>Juin!Zone_d_impression</vt:lpstr>
      <vt:lpstr>Mai!Zone_d_impression</vt:lpstr>
      <vt:lpstr>Mars!Zone_d_impression</vt:lpstr>
      <vt:lpstr>Novembre!Zone_d_impression</vt:lpstr>
      <vt:lpstr>Octobre!Zone_d_impression</vt:lpstr>
      <vt:lpstr>Septembre!Zone_d_impression</vt:lpstr>
      <vt:lpstr>ZoneTitreColonne1...H12.1</vt:lpstr>
      <vt:lpstr>ZoneTitreColonne1...H12.10</vt:lpstr>
      <vt:lpstr>ZoneTitreColonne1...H12.11</vt:lpstr>
      <vt:lpstr>ZoneTitreColonne1...H12.12</vt:lpstr>
      <vt:lpstr>ZoneTitreColonne1...H12.2</vt:lpstr>
      <vt:lpstr>ZoneTitreColonne1...H12.3</vt:lpstr>
      <vt:lpstr>ZoneTitreColonne1...H12.4</vt:lpstr>
      <vt:lpstr>ZoneTitreColonne1...H12.5</vt:lpstr>
      <vt:lpstr>ZoneTitreColonne1...H12.6</vt:lpstr>
      <vt:lpstr>ZoneTitreColonne1...H12.7</vt:lpstr>
      <vt:lpstr>ZoneTitreColonne1...H12.8</vt:lpstr>
      <vt:lpstr>ZoneTitreColonne1...H12.9</vt:lpstr>
      <vt:lpstr>ZoneTitreColonne2...C14.1</vt:lpstr>
      <vt:lpstr>ZoneTitreColonne2...C14.10</vt:lpstr>
      <vt:lpstr>ZoneTitreColonne2...C14.11</vt:lpstr>
      <vt:lpstr>ZoneTitreColonne2...C14.12</vt:lpstr>
      <vt:lpstr>ZoneTitreColonne2...C14.2</vt:lpstr>
      <vt:lpstr>ZoneTitreColonne2...C14.3</vt:lpstr>
      <vt:lpstr>ZoneTitreColonne2...C14.4</vt:lpstr>
      <vt:lpstr>ZoneTitreColonne2...C14.5</vt:lpstr>
      <vt:lpstr>ZoneTitreColonne2...C14.6</vt:lpstr>
      <vt:lpstr>ZoneTitreColonne2...C14.7</vt:lpstr>
      <vt:lpstr>ZoneTitreColonne2...C14.8</vt:lpstr>
      <vt:lpstr>ZoneTitreColonne2...C14.9</vt:lpstr>
      <vt:lpstr>ZoneTitreLigne1..K3</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2020-10-06T20:15:16Z</dcterms:created>
  <dcterms:modified xsi:type="dcterms:W3CDTF">2026-09-21T13:33:51Z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